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istrator\OneDrive - Projekce DS s.r.o\Plocha\"/>
    </mc:Choice>
  </mc:AlternateContent>
  <bookViews>
    <workbookView xWindow="0" yWindow="0" windowWidth="0" windowHeight="0"/>
  </bookViews>
  <sheets>
    <sheet name="Rekapitulace stavby" sheetId="1" r:id="rId1"/>
    <sheet name="SO 101 - Zpevněné plochy" sheetId="2" r:id="rId2"/>
    <sheet name="SO 400 - Veřejné osvětlení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Zpevněné plochy'!$C$128:$K$340</definedName>
    <definedName name="_xlnm.Print_Area" localSheetId="1">'SO 101 - Zpevněné plochy'!$C$4:$J$76,'SO 101 - Zpevněné plochy'!$C$82:$J$110,'SO 101 - Zpevněné plochy'!$C$116:$J$340</definedName>
    <definedName name="_xlnm.Print_Titles" localSheetId="1">'SO 101 - Zpevněné plochy'!$128:$128</definedName>
    <definedName name="_xlnm._FilterDatabase" localSheetId="2" hidden="1">'SO 400 - Veřejné osvětlení'!$C$123:$K$308</definedName>
    <definedName name="_xlnm.Print_Area" localSheetId="2">'SO 400 - Veřejné osvětlení'!$C$4:$J$76,'SO 400 - Veřejné osvětlení'!$C$82:$J$105,'SO 400 - Veřejné osvětlení'!$C$111:$J$308</definedName>
    <definedName name="_xlnm.Print_Titles" localSheetId="2">'SO 400 - Veřejné osvětlení'!$123:$123</definedName>
    <definedName name="_xlnm.Print_Area" localSheetId="3">'Seznam figur'!$C$4:$G$24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307"/>
  <c r="BH307"/>
  <c r="BG307"/>
  <c r="BF307"/>
  <c r="T307"/>
  <c r="T306"/>
  <c r="T305"/>
  <c r="R307"/>
  <c r="R306"/>
  <c r="R305"/>
  <c r="P307"/>
  <c r="P306"/>
  <c r="P305"/>
  <c r="BI301"/>
  <c r="BH301"/>
  <c r="BG301"/>
  <c r="BF301"/>
  <c r="T301"/>
  <c r="R301"/>
  <c r="P301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92"/>
  <c r="J17"/>
  <c r="J12"/>
  <c r="J118"/>
  <c r="E7"/>
  <c r="E114"/>
  <c i="2" r="J37"/>
  <c r="J36"/>
  <c i="1" r="AY95"/>
  <c i="2" r="J35"/>
  <c i="1" r="AX95"/>
  <c i="2" r="BI339"/>
  <c r="BH339"/>
  <c r="BG339"/>
  <c r="BF339"/>
  <c r="T339"/>
  <c r="T338"/>
  <c r="R339"/>
  <c r="R338"/>
  <c r="P339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T311"/>
  <c r="R312"/>
  <c r="R311"/>
  <c r="P312"/>
  <c r="P311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29"/>
  <c r="BH229"/>
  <c r="BG229"/>
  <c r="BF229"/>
  <c r="T229"/>
  <c r="R229"/>
  <c r="P229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92"/>
  <c r="J17"/>
  <c r="J12"/>
  <c r="J89"/>
  <c r="E7"/>
  <c r="E119"/>
  <c i="1" r="L90"/>
  <c r="AM90"/>
  <c r="AM89"/>
  <c r="L89"/>
  <c r="AM87"/>
  <c r="L87"/>
  <c r="L85"/>
  <c r="L84"/>
  <c i="3" r="J279"/>
  <c r="BK275"/>
  <c r="BK271"/>
  <c r="BK173"/>
  <c i="2" r="J308"/>
  <c r="J291"/>
  <c r="J260"/>
  <c r="BK221"/>
  <c i="3" r="J307"/>
  <c r="BK299"/>
  <c r="J299"/>
  <c i="2" r="BK216"/>
  <c r="J146"/>
  <c i="3" r="BK255"/>
  <c r="J253"/>
  <c r="BK249"/>
  <c r="BK245"/>
  <c r="J241"/>
  <c r="BK237"/>
  <c r="J237"/>
  <c r="BK233"/>
  <c r="J227"/>
  <c r="BK213"/>
  <c r="BK209"/>
  <c r="BK197"/>
  <c i="2" r="J287"/>
  <c r="J236"/>
  <c r="BK234"/>
  <c r="BK210"/>
  <c i="1" r="AS94"/>
  <c i="2" r="J239"/>
  <c r="J201"/>
  <c r="J196"/>
  <c r="BK188"/>
  <c r="J160"/>
  <c r="J152"/>
  <c r="J149"/>
  <c r="BK140"/>
  <c i="3" r="BK307"/>
  <c r="J229"/>
  <c r="BK224"/>
  <c r="BK222"/>
  <c r="BK217"/>
  <c r="J209"/>
  <c r="BK199"/>
  <c r="BK193"/>
  <c r="J189"/>
  <c r="BK183"/>
  <c r="J177"/>
  <c r="J171"/>
  <c r="BK159"/>
  <c r="BK157"/>
  <c r="BK153"/>
  <c r="BK145"/>
  <c r="BK127"/>
  <c r="J224"/>
  <c r="J217"/>
  <c r="BK203"/>
  <c i="2" r="BK334"/>
  <c r="J312"/>
  <c r="BK308"/>
  <c r="BK303"/>
  <c r="BK260"/>
  <c r="BK255"/>
  <c r="BK165"/>
  <c r="BK146"/>
  <c r="BK229"/>
  <c i="3" r="BK263"/>
  <c r="BK259"/>
  <c r="J255"/>
  <c r="BK253"/>
  <c r="J249"/>
  <c r="J245"/>
  <c r="BK241"/>
  <c r="J233"/>
  <c r="BK229"/>
  <c r="BK227"/>
  <c r="J213"/>
  <c r="J201"/>
  <c r="J199"/>
  <c r="J197"/>
  <c r="J185"/>
  <c r="J183"/>
  <c r="J181"/>
  <c r="BK177"/>
  <c r="J167"/>
  <c r="J161"/>
  <c r="J139"/>
  <c r="J127"/>
  <c i="2" r="BK174"/>
  <c r="BK171"/>
  <c r="J169"/>
  <c r="BK132"/>
  <c r="BK331"/>
  <c r="BK289"/>
  <c r="J283"/>
  <c r="J275"/>
  <c r="J273"/>
  <c r="J268"/>
  <c r="J263"/>
  <c r="J247"/>
  <c r="BK192"/>
  <c r="BK182"/>
  <c r="J180"/>
  <c i="3" r="J267"/>
  <c r="BK161"/>
  <c r="BK149"/>
  <c i="2" r="J319"/>
  <c r="J285"/>
  <c r="BK263"/>
  <c r="J255"/>
  <c r="BK244"/>
  <c r="BK236"/>
  <c r="J216"/>
  <c r="J213"/>
  <c r="J135"/>
  <c i="3" r="BK295"/>
  <c r="J295"/>
  <c r="BK291"/>
  <c r="J291"/>
  <c r="BK287"/>
  <c r="J287"/>
  <c r="BK283"/>
  <c r="J283"/>
  <c r="BK281"/>
  <c r="J281"/>
  <c r="J275"/>
  <c r="BK179"/>
  <c r="BK165"/>
  <c r="J141"/>
  <c r="BK139"/>
  <c r="BK131"/>
  <c i="2" r="J339"/>
  <c r="J336"/>
  <c r="BK329"/>
  <c r="BK327"/>
  <c r="BK325"/>
  <c r="J316"/>
  <c r="BK207"/>
  <c r="BK201"/>
  <c r="BK196"/>
  <c r="BK162"/>
  <c i="3" r="BK301"/>
  <c i="2" r="BK319"/>
  <c r="BK300"/>
  <c r="BK295"/>
  <c r="J280"/>
  <c r="J244"/>
  <c r="J174"/>
  <c r="J143"/>
  <c i="3" r="J222"/>
  <c r="BK207"/>
  <c r="BK201"/>
  <c r="BK185"/>
  <c r="J179"/>
  <c r="J173"/>
  <c r="BK141"/>
  <c i="2" r="BK339"/>
  <c r="BK336"/>
  <c r="J331"/>
  <c r="J329"/>
  <c r="J325"/>
  <c r="J252"/>
  <c r="J250"/>
  <c r="BK239"/>
  <c r="J234"/>
  <c r="BK323"/>
  <c r="J289"/>
  <c r="J198"/>
  <c r="J188"/>
  <c r="BK177"/>
  <c i="3" r="J301"/>
  <c i="2" r="BK287"/>
  <c r="BK283"/>
  <c r="J182"/>
  <c r="J162"/>
  <c r="BK149"/>
  <c r="BK316"/>
  <c r="J297"/>
  <c r="J295"/>
  <c r="BK291"/>
  <c r="BK285"/>
  <c r="BK280"/>
  <c r="BK273"/>
  <c r="J155"/>
  <c r="J140"/>
  <c r="BK135"/>
  <c r="J132"/>
  <c i="3" r="J207"/>
  <c r="J203"/>
  <c r="J193"/>
  <c r="BK189"/>
  <c r="BK181"/>
  <c r="BK171"/>
  <c r="BK167"/>
  <c r="J153"/>
  <c r="J149"/>
  <c r="J145"/>
  <c r="BK135"/>
  <c r="J131"/>
  <c i="2" r="BK275"/>
  <c r="J177"/>
  <c r="J171"/>
  <c r="BK169"/>
  <c r="J165"/>
  <c i="3" r="BK279"/>
  <c r="J271"/>
  <c r="BK267"/>
  <c r="J263"/>
  <c r="J259"/>
  <c r="J165"/>
  <c r="J159"/>
  <c r="J157"/>
  <c r="J135"/>
  <c i="2" r="J327"/>
  <c r="BK312"/>
  <c r="J303"/>
  <c r="J300"/>
  <c r="BK268"/>
  <c r="BK252"/>
  <c r="BK250"/>
  <c r="J221"/>
  <c r="J204"/>
  <c r="BK180"/>
  <c r="BK160"/>
  <c r="BK155"/>
  <c r="BK152"/>
  <c r="BK247"/>
  <c r="J229"/>
  <c r="BK213"/>
  <c r="J210"/>
  <c r="J207"/>
  <c r="BK204"/>
  <c r="BK198"/>
  <c r="J192"/>
  <c r="J334"/>
  <c r="J323"/>
  <c r="BK297"/>
  <c r="BK143"/>
  <c l="1" r="BK168"/>
  <c r="J168"/>
  <c r="J99"/>
  <c r="BK200"/>
  <c r="J200"/>
  <c r="J101"/>
  <c r="P315"/>
  <c r="P314"/>
  <c r="P131"/>
  <c r="P130"/>
  <c r="T168"/>
  <c r="BK294"/>
  <c r="J294"/>
  <c r="J102"/>
  <c r="R322"/>
  <c i="3" r="BK126"/>
  <c r="J126"/>
  <c r="J98"/>
  <c r="P126"/>
  <c r="P125"/>
  <c r="R126"/>
  <c r="R125"/>
  <c r="P226"/>
  <c r="P221"/>
  <c i="2" r="P200"/>
  <c r="R315"/>
  <c r="R314"/>
  <c i="3" r="R226"/>
  <c r="R221"/>
  <c r="R134"/>
  <c r="R133"/>
  <c i="2" r="P168"/>
  <c r="P195"/>
  <c r="T294"/>
  <c r="BK322"/>
  <c r="J322"/>
  <c r="J107"/>
  <c i="3" r="T226"/>
  <c r="T221"/>
  <c i="2" r="T131"/>
  <c r="BK195"/>
  <c r="J195"/>
  <c r="J100"/>
  <c r="R294"/>
  <c r="BK315"/>
  <c r="J315"/>
  <c r="J105"/>
  <c r="P333"/>
  <c i="3" r="T134"/>
  <c r="T133"/>
  <c r="T126"/>
  <c r="T125"/>
  <c i="2" r="R200"/>
  <c r="T315"/>
  <c r="T314"/>
  <c r="BK333"/>
  <c r="J333"/>
  <c r="J108"/>
  <c r="T333"/>
  <c i="3" r="BK134"/>
  <c r="J134"/>
  <c r="J100"/>
  <c i="2" r="R131"/>
  <c r="P294"/>
  <c i="3" r="P134"/>
  <c r="P133"/>
  <c i="2" r="BK131"/>
  <c r="J131"/>
  <c r="J98"/>
  <c r="R168"/>
  <c r="R195"/>
  <c r="T195"/>
  <c r="T322"/>
  <c r="T321"/>
  <c r="R333"/>
  <c r="T200"/>
  <c r="P322"/>
  <c r="P321"/>
  <c i="3" r="BK226"/>
  <c r="J226"/>
  <c r="J102"/>
  <c i="2" r="BE329"/>
  <c i="3" r="BE307"/>
  <c i="2" r="BE250"/>
  <c r="BE263"/>
  <c r="BK338"/>
  <c r="J338"/>
  <c r="J109"/>
  <c i="3" r="E85"/>
  <c r="J121"/>
  <c r="BE267"/>
  <c i="2" r="BE149"/>
  <c r="BE188"/>
  <c r="BE285"/>
  <c r="BE287"/>
  <c r="BE308"/>
  <c i="3" r="BE131"/>
  <c r="BE173"/>
  <c r="BE177"/>
  <c r="BE201"/>
  <c r="BE301"/>
  <c i="2" r="BE252"/>
  <c r="BE177"/>
  <c r="BE291"/>
  <c r="BE273"/>
  <c r="BE280"/>
  <c r="BE295"/>
  <c r="BE297"/>
  <c r="BE316"/>
  <c r="BE171"/>
  <c r="BE174"/>
  <c r="BE180"/>
  <c r="BE196"/>
  <c r="BE244"/>
  <c r="BE275"/>
  <c r="BE331"/>
  <c r="BE339"/>
  <c i="3" r="J89"/>
  <c r="F121"/>
  <c r="BE139"/>
  <c r="BE145"/>
  <c r="BE149"/>
  <c r="BE159"/>
  <c r="BE165"/>
  <c r="BE167"/>
  <c r="BE183"/>
  <c r="BE203"/>
  <c i="2" r="J92"/>
  <c r="BE229"/>
  <c r="BE234"/>
  <c r="BE236"/>
  <c r="BE247"/>
  <c i="3" r="BK221"/>
  <c r="J221"/>
  <c r="J101"/>
  <c i="2" r="BE146"/>
  <c r="BE162"/>
  <c r="BE192"/>
  <c r="BE323"/>
  <c r="BE334"/>
  <c i="3" r="BE135"/>
  <c r="BE153"/>
  <c r="BE157"/>
  <c r="BE275"/>
  <c r="BE279"/>
  <c r="BE281"/>
  <c r="BE283"/>
  <c r="BE287"/>
  <c r="BE291"/>
  <c i="2" r="BE155"/>
  <c r="BE160"/>
  <c r="BE169"/>
  <c r="BE268"/>
  <c r="BE300"/>
  <c r="BE303"/>
  <c i="3" r="BE263"/>
  <c r="BE271"/>
  <c i="2" r="BE204"/>
  <c r="BE221"/>
  <c r="BE325"/>
  <c r="BE327"/>
  <c i="3" r="BE299"/>
  <c i="2" r="J123"/>
  <c r="BE140"/>
  <c r="BE143"/>
  <c r="BE152"/>
  <c r="BE213"/>
  <c i="3" r="BE127"/>
  <c r="BE189"/>
  <c r="BE193"/>
  <c r="BE199"/>
  <c r="BE209"/>
  <c r="BE217"/>
  <c r="BE237"/>
  <c r="BE249"/>
  <c r="BE259"/>
  <c i="2" r="BE165"/>
  <c r="E85"/>
  <c r="BE132"/>
  <c r="BE182"/>
  <c r="BE283"/>
  <c r="BE336"/>
  <c i="3" r="BE197"/>
  <c r="BE213"/>
  <c r="BE229"/>
  <c r="BE295"/>
  <c i="2" r="BK311"/>
  <c r="J311"/>
  <c r="J103"/>
  <c i="3" r="BE141"/>
  <c r="BE161"/>
  <c r="BE171"/>
  <c r="BE185"/>
  <c r="BE207"/>
  <c r="BE227"/>
  <c i="2" r="F126"/>
  <c r="BE210"/>
  <c r="BE216"/>
  <c r="BE312"/>
  <c r="BE319"/>
  <c r="BE239"/>
  <c r="BE255"/>
  <c i="3" r="BE222"/>
  <c r="BE224"/>
  <c r="BE233"/>
  <c r="BE241"/>
  <c r="BE245"/>
  <c r="BE253"/>
  <c r="BE255"/>
  <c r="BK306"/>
  <c r="J306"/>
  <c r="J104"/>
  <c i="2" r="BE135"/>
  <c r="BE198"/>
  <c r="BE207"/>
  <c r="BE260"/>
  <c r="BE201"/>
  <c r="BE289"/>
  <c i="3" r="BE179"/>
  <c r="BE181"/>
  <c r="F35"/>
  <c i="1" r="BB96"/>
  <c i="3" r="F36"/>
  <c i="1" r="BC96"/>
  <c i="3" r="F34"/>
  <c i="1" r="BA96"/>
  <c i="3" r="F37"/>
  <c i="1" r="BD96"/>
  <c i="2" r="F34"/>
  <c i="1" r="BA95"/>
  <c i="3" r="J34"/>
  <c i="1" r="AW96"/>
  <c i="2" r="F37"/>
  <c i="1" r="BD95"/>
  <c i="2" r="F36"/>
  <c i="1" r="BC95"/>
  <c i="2" r="J34"/>
  <c i="1" r="AW95"/>
  <c i="2" r="F35"/>
  <c i="1" r="BB95"/>
  <c i="2" l="1" r="R130"/>
  <c r="T130"/>
  <c r="T129"/>
  <c i="3" r="T124"/>
  <c r="R124"/>
  <c r="P124"/>
  <c i="1" r="AU96"/>
  <c i="2" r="R321"/>
  <c r="P129"/>
  <c i="1" r="AU95"/>
  <c i="3" r="BK125"/>
  <c r="J125"/>
  <c r="J97"/>
  <c i="2" r="BK321"/>
  <c r="J321"/>
  <c r="J106"/>
  <c r="BK130"/>
  <c r="J130"/>
  <c r="J97"/>
  <c i="3" r="BK305"/>
  <c r="J305"/>
  <c r="J103"/>
  <c r="BK133"/>
  <c r="J133"/>
  <c r="J99"/>
  <c i="2" r="BK314"/>
  <c r="J314"/>
  <c r="J104"/>
  <c i="3" r="F33"/>
  <c i="1" r="AZ96"/>
  <c r="BB94"/>
  <c r="W31"/>
  <c i="2" r="J33"/>
  <c i="1" r="AV95"/>
  <c r="AT95"/>
  <c i="3" r="J33"/>
  <c i="1" r="AV96"/>
  <c r="AT96"/>
  <c r="BC94"/>
  <c r="AY94"/>
  <c r="BA94"/>
  <c r="AW94"/>
  <c r="AK30"/>
  <c i="2" r="F33"/>
  <c i="1" r="AZ95"/>
  <c r="BD94"/>
  <c r="W33"/>
  <c i="2" l="1" r="R129"/>
  <c i="3" r="BK124"/>
  <c r="J124"/>
  <c r="J96"/>
  <c i="2" r="BK129"/>
  <c r="J129"/>
  <c i="1" r="AU94"/>
  <c r="W30"/>
  <c i="2" r="J30"/>
  <c i="1" r="AG95"/>
  <c r="AN95"/>
  <c r="W32"/>
  <c r="AZ94"/>
  <c r="W29"/>
  <c r="AX94"/>
  <c i="2" l="1" r="J96"/>
  <c r="J39"/>
  <c i="1" r="AV94"/>
  <c r="AK29"/>
  <c i="3" r="J30"/>
  <c i="1" r="AG96"/>
  <c r="AN96"/>
  <c i="3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<sst xmlns="http://schemas.openxmlformats.org/spreadsheetml/2006/main">
  <si>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</si>
  <si>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</si>
  <si>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</si>
  <si>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</si>
  <si>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</si>
  <si>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{16b306dd-e071-43cf-8620-bf221fca0fbc}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</si>
  <si>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</si>
  <si>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</si>
  <si>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</si>
  <si>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</si>
  <si>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</si>
  <si>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</si>
  <si>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</si>
  <si>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</si>
  <si>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</si>
  <si>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</si>
  <si>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</si>
  <si>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 - přechod pro chodce ul. Žižkova</t>
  </si>
  <si>
    <t>KSO:</t>
  </si>
  <si>
    <t>CC-CZ:</t>
  </si>
  <si>
    <t>Místo:</t>
  </si>
  <si>
    <t>Hodonín</t>
  </si>
  <si>
    <t>Datum:</t>
  </si>
  <si>
    <t>24. 1. 2025</t>
  </si>
  <si>
    <t>Zadavatel:</t>
  </si>
  <si>
    <t>IČ:</t>
  </si>
  <si>
    <t>město Hodonín</t>
  </si>
  <si>
    <t>DIČ:</t>
  </si>
  <si>
    <t>Uchazeč:</t>
  </si>
  <si>
    <t>Vyplň údaj</t>
  </si>
  <si>
    <t>Projektant:</t>
  </si>
  <si>
    <t>Projekce DS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</si>
  <si>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</si>
  <si>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</si>
  <si>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</si>
  <si>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</si>
  <si>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</si>
  <si>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</si>
  <si>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</si>
  <si>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</si>
  <si>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</si>
  <si>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</si>
  <si>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</si>
  <si>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</si>
  <si>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</si>
  <si>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</si>
  <si>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</si>
  <si>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</si>
  <si>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</si>
  <si>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</si>
  <si>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</si>
  <si>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</si>
  <si>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</si>
  <si>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</si>
  <si>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</si>
  <si>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</si>
  <si>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</si>
  <si>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</si>
  <si>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</si>
  <si>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</si>
  <si>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</si>
  <si>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</si>
  <si>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</si>
  <si>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</si>
  <si>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</si>
  <si>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</si>
  <si>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</si>
  <si>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</si>
  <si>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</si>
  <si>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</si>
  <si>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</si>
  <si>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</si>
  <si>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</si>
  <si>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</si>
  <si>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</si>
  <si>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</si>
  <si>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</si>
  <si>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</si>
  <si>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</si>
  <si>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</si>
  <si>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</si>
  <si>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</si>
  <si>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Zpevněné plochy</t>
  </si>
  <si>
    <t>STA</t>
  </si>
  <si>
    <t>1</t>
  </si>
  <si>
    <t>{9c16515a-c582-41e8-8353-87b6899dbd67}</t>
  </si>
  <si>
    <t>2</t>
  </si>
  <si>
    <t>SO 400</t>
  </si>
  <si>
    <t>Veřejné osvětlení</t>
  </si>
  <si>
    <t>{ea7d5dc4-413e-472a-808e-c6f9838c7d31}</t>
  </si>
  <si>
    <t>odkopávka</t>
  </si>
  <si>
    <t>22,7</t>
  </si>
  <si>
    <t>zásyp</t>
  </si>
  <si>
    <t>8,43</t>
  </si>
  <si>
    <t>KRYCÍ LIST SOUPISU PRACÍ</t>
  </si>
  <si>
    <t>Objekt:</t>
  </si>
  <si>
    <t>SO 101 -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</si>
  <si>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</si>
  <si>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</si>
  <si>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</si>
  <si>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</si>
  <si>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</si>
  <si>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</si>
  <si>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</si>
  <si>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</si>
  <si>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</si>
  <si>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</si>
  <si>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</si>
  <si>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</si>
  <si>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</si>
  <si>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</si>
  <si>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</si>
  <si>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</si>
  <si>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</si>
  <si>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</si>
  <si>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</si>
  <si>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</si>
  <si>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</si>
  <si>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</si>
  <si>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</si>
  <si>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</si>
  <si>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</si>
  <si>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</si>
  <si>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</si>
  <si>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</si>
  <si>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</si>
  <si>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</si>
  <si>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</si>
  <si>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</si>
  <si>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</si>
  <si>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</si>
  <si>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</si>
  <si>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</si>
  <si>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</si>
  <si>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přes 200 do 300 mm strojně pl do 50 m2</t>
  </si>
  <si>
    <t>m2</t>
  </si>
  <si>
    <t>4</t>
  </si>
  <si>
    <t>-2032879130</t>
  </si>
  <si>
    <t>PP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</si>
  <si>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</si>
  <si>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VV</t>
  </si>
  <si>
    <t>"vozovka" 6*0,5+27,00</t>
  </si>
  <si>
    <t>113107342</t>
  </si>
  <si>
    <t>Odstranění podkladu živičného tl přes 50 do 100 mm strojně pl do 50 m2</t>
  </si>
  <si>
    <t>-1575006673</t>
  </si>
  <si>
    <t>Odstranění podkladů nebo krytů strojně plochy jednotlivě do 50 m2 s přemístěním hmot na skládku na vzdálenost do 3 m nebo s naložením na dopravní prostředek živičných, o tl. vrstvy přes 50 do 100 mm</t>
  </si>
  <si>
    <t>"stáv. chodník z litého asfaltu" 1,6*8,0</t>
  </si>
  <si>
    <t>"zaříznutí stezky" 3,3*0,1+1,7*0,1</t>
  </si>
  <si>
    <t>Součet</t>
  </si>
  <si>
    <t>3</t>
  </si>
  <si>
    <t>113107343</t>
  </si>
  <si>
    <t>Odstranění podkladu živičného tl přes 100 do 150 mm strojně pl do 50 m2</t>
  </si>
  <si>
    <t>-182563761</t>
  </si>
  <si>
    <t>Odstranění podkladů nebo krytů strojně plochy jednotlivě do 50 m2 s přemístěním hmot na skládku na vzdálenost do 3 m nebo s naložením na dopravní prostředek živičných, o tl. vrstvy přes 100 do 150 mm</t>
  </si>
  <si>
    <t>113202111</t>
  </si>
  <si>
    <t>Vytrhání obrub krajníků obrubníků stojatých</t>
  </si>
  <si>
    <t>m</t>
  </si>
  <si>
    <t>-1901078731</t>
  </si>
  <si>
    <t>Vytrhání obrub s vybouráním lože, s přemístěním hmot na skládku na vzdálenost do 3 m nebo s naložením na dopravní prostředek z krajníků nebo obrubníků stojatých</t>
  </si>
  <si>
    <t>"podél stáv. vozovky" 6,0+8,0</t>
  </si>
  <si>
    <t>5</t>
  </si>
  <si>
    <t>113204111</t>
  </si>
  <si>
    <t>Vytrhání obrub záhonových</t>
  </si>
  <si>
    <t>-602153374</t>
  </si>
  <si>
    <t>Vytrhání obrub s vybouráním lože, s přemístěním hmot na skládku na vzdálenost do 3 m nebo s naložením na dopravní prostředek záhonových</t>
  </si>
  <si>
    <t>"úprava stáv. chodníku" 8,0</t>
  </si>
  <si>
    <t>6</t>
  </si>
  <si>
    <t>122251101</t>
  </si>
  <si>
    <t>Odkopávky a prokopávky nezapažené v hornině třídy těžitelnosti I skupiny 3 objem do 20 m3 strojně</t>
  </si>
  <si>
    <t>m3</t>
  </si>
  <si>
    <t>-1212101539</t>
  </si>
  <si>
    <t>Odkopávky a prokopávky nezapažené strojně v hornině třídy těžitelnosti I skupiny 3 do 20 m3</t>
  </si>
  <si>
    <t>6,4*1,7+5,1*1,7+0,75*4,2</t>
  </si>
  <si>
    <t>7</t>
  </si>
  <si>
    <t>162551108</t>
  </si>
  <si>
    <t>Vodorovné přemístění přes 2 500 do 3000 m výkopku/sypaniny z horniny třídy těžitelnosti I skupiny 1 až 3</t>
  </si>
  <si>
    <t>-627904546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</si>
  <si>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</si>
  <si>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odkopávka-zásyp</t>
  </si>
  <si>
    <t>8</t>
  </si>
  <si>
    <t>174251101</t>
  </si>
  <si>
    <t>Zásyp jam, šachet rýh nebo kolem objektů sypaninou bez zhutnění</t>
  </si>
  <si>
    <t>778091829</t>
  </si>
  <si>
    <t>Zásyp sypaninou z jakékoliv horniny strojně s uložením výkopku ve vrstvách bez zhutnění jam, šachet, rýh nebo kolem objektů v těchto vykopávkách</t>
  </si>
  <si>
    <t>"za chodníkovým obrubníkem" 58,8*0,1</t>
  </si>
  <si>
    <t>"nová zeleň ve vozovce" 8,50*0,3</t>
  </si>
  <si>
    <t>9</t>
  </si>
  <si>
    <t>181411131</t>
  </si>
  <si>
    <t>Založení parkového trávníku výsevem pl do 1000 m2 v rovině a ve svahu do 1:5</t>
  </si>
  <si>
    <t>-1890104897</t>
  </si>
  <si>
    <t>Založení trávníku na půdě předem připravené plochy do 1000 m2 výsevem včetně utažení parkového v rovině nebo na svahu do 1:5</t>
  </si>
  <si>
    <t>10</t>
  </si>
  <si>
    <t>M</t>
  </si>
  <si>
    <t>00572410</t>
  </si>
  <si>
    <t>osivo směs travní parková</t>
  </si>
  <si>
    <t>kg</t>
  </si>
  <si>
    <t>-1217614939</t>
  </si>
  <si>
    <t>86,7*0,03 'Přepočtené koeficientem množství</t>
  </si>
  <si>
    <t>11</t>
  </si>
  <si>
    <t>181951112</t>
  </si>
  <si>
    <t>Úprava pláně v hornině třídy těžitelnosti I skupiny 1 až 3 se zhutněním strojně</t>
  </si>
  <si>
    <t>-22317360</t>
  </si>
  <si>
    <t>Úprava pláně vyrovnáním výškových rozdílů strojně v hornině třídy těžitelnosti I, skupiny 1 až 3 se zhutněním</t>
  </si>
  <si>
    <t>70,5*1,1 'Přepočtené koeficientem množství</t>
  </si>
  <si>
    <t>Komunikace pozemní</t>
  </si>
  <si>
    <t>564801012</t>
  </si>
  <si>
    <t>Lože z drti 4/8 plochy do 100 m2 tl 40 mm</t>
  </si>
  <si>
    <t>-1390823756</t>
  </si>
  <si>
    <t>Lože z drti 4/8 s rozprostřením a zhutněním plochy jednotlivě do 100 m2, po zhutnění tl. 40 mm</t>
  </si>
  <si>
    <t>13</t>
  </si>
  <si>
    <t>564861011</t>
  </si>
  <si>
    <t>Podklad ze štěrkodrtě ŠD plochy do 100 m2 tl 200 mm</t>
  </si>
  <si>
    <t>1409539210</t>
  </si>
  <si>
    <t>Podklad ze štěrkodrti ŠD s rozprostřením a zhutněním plochy jednotlivě do 100 m2, po zhutnění tl. 200 mm</t>
  </si>
  <si>
    <t>14</t>
  </si>
  <si>
    <t>566901162</t>
  </si>
  <si>
    <t>Vyspravení podkladu po překopech inženýrských sítí plochy do 15 m2 obalovaným kamenivem ACP (OK) tl. 150 mm</t>
  </si>
  <si>
    <t>-1794122359</t>
  </si>
  <si>
    <t>Vyspravení podkladu po překopech inženýrských sítí plochy do 15 m2 s rozprostřením a zhutněním obalovaným kamenivem ACP (OK) tl. 150 mm</t>
  </si>
  <si>
    <t>"vozovka" 6*0,5+6,60</t>
  </si>
  <si>
    <t>15</t>
  </si>
  <si>
    <t>566901172</t>
  </si>
  <si>
    <t>Vyspravení podkladu po překopech inženýrských sítí plochy do 15 m2 směsí stmelenou cementem SC 20/25 tl 150 mm</t>
  </si>
  <si>
    <t>-1363309160</t>
  </si>
  <si>
    <t>Vyspravení podkladu po překopech inženýrských sítí plochy do 15 m2 s rozprostřením a zhutněním směsí zpevněnou cementem SC C 20/25 (PB I) tl. 150 mm</t>
  </si>
  <si>
    <t>16</t>
  </si>
  <si>
    <t>596211110</t>
  </si>
  <si>
    <t>Kladení zámkové dlažby komunikací pro pěší ručně tl 60 mm skupiny A pl do 50 m2</t>
  </si>
  <si>
    <t>-1179581794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</si>
  <si>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</si>
  <si>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17</t>
  </si>
  <si>
    <t>59245018</t>
  </si>
  <si>
    <t>dlažba skladebná betonová 200x100mm tl 60mm přírodní</t>
  </si>
  <si>
    <t>-1085052047</t>
  </si>
  <si>
    <t>34,50+15,20</t>
  </si>
  <si>
    <t>"úprava chodníku" 11,20</t>
  </si>
  <si>
    <t>60,9*1,03 'Přepočtené koeficientem množství</t>
  </si>
  <si>
    <t>18</t>
  </si>
  <si>
    <t>59245006</t>
  </si>
  <si>
    <t>dlažba pro nevidomé betonová 200x100mm tl 60mm barevná</t>
  </si>
  <si>
    <t>-1638754693</t>
  </si>
  <si>
    <t>2,90+6,70</t>
  </si>
  <si>
    <t>9,6*1,03 'Přepočtené koeficientem množství</t>
  </si>
  <si>
    <t>19</t>
  </si>
  <si>
    <t>599141111</t>
  </si>
  <si>
    <t>Vyplnění spár mezi silničními dílci živičnou zálivkou</t>
  </si>
  <si>
    <t>-2114309857</t>
  </si>
  <si>
    <t>Vyplnění spár mezi silničními dílci jakékoliv tloušťky živičnou zálivkou</t>
  </si>
  <si>
    <t>"vozovka" 14,0+6,0+0,5+0,5</t>
  </si>
  <si>
    <t>Vedení trubní dálková a přípojná</t>
  </si>
  <si>
    <t>20</t>
  </si>
  <si>
    <t>899132111</t>
  </si>
  <si>
    <t>Výměna (výšková úprava) poklopu kanalizačního samonivelačního s ošetřením podkladu hloubky do 25 cm</t>
  </si>
  <si>
    <t>kus</t>
  </si>
  <si>
    <t>-1789854905</t>
  </si>
  <si>
    <t>Výměna (výšková úprava) poklopu kanalizačního s rámem samonivelačním s ošetřením podkladních vrstev hloubky do 25 cm</t>
  </si>
  <si>
    <t>55241033</t>
  </si>
  <si>
    <t>poklop šachtový litinový kruhový DN 600 bez ventilace tř D400 v samonivelačním rámu pro intenzivní provoz</t>
  </si>
  <si>
    <t>993623798</t>
  </si>
  <si>
    <t>Ostatní konstrukce a práce, bourání</t>
  </si>
  <si>
    <t>22</t>
  </si>
  <si>
    <t>915111111</t>
  </si>
  <si>
    <t>Vodorovné dopravní značení dělící čáry souvislé š 125 mm základní bílá barva</t>
  </si>
  <si>
    <t>-2140388692</t>
  </si>
  <si>
    <t>Vodorovné dopravní značení stříkané barvou dělící čára šířky 125 mm souvislá bílá základní</t>
  </si>
  <si>
    <t>"V1a (0,125)" 31,5+8,5+43,0</t>
  </si>
  <si>
    <t>23</t>
  </si>
  <si>
    <t>915111115</t>
  </si>
  <si>
    <t>Vodorovné dopravní značení dělící čáry souvislé š 125 mm základní žlutá barva</t>
  </si>
  <si>
    <t>1952891833</t>
  </si>
  <si>
    <t>Vodorovné dopravní značení stříkané barvou dělící čára šířky 125 mm souvislá žlutá základní</t>
  </si>
  <si>
    <t>"V12a (0,125)" 10,0+16,5+10,0</t>
  </si>
  <si>
    <t>24</t>
  </si>
  <si>
    <t>915111121</t>
  </si>
  <si>
    <t>Vodorovné dopravní značení dělící čáry přerušované š 125 mm základní bílá barva</t>
  </si>
  <si>
    <t>-1408575218</t>
  </si>
  <si>
    <t>Vodorovné dopravní značení stříkané barvou dělící čára šířky 125 mm přerušovaná bílá základní</t>
  </si>
  <si>
    <t>"V2a (1,5/1,5/0,125)" 10,0+7,0</t>
  </si>
  <si>
    <t>25</t>
  </si>
  <si>
    <t>915121111</t>
  </si>
  <si>
    <t>Vodorovné dopravní značení vodící čáry souvislé š 250 mm základní bílá barva</t>
  </si>
  <si>
    <t>-704220109</t>
  </si>
  <si>
    <t>Vodorovné dopravní značení stříkané barvou vodící čára bílá šířky 250 mm souvislá základní</t>
  </si>
  <si>
    <t>"V4 (0,250)" 24,0+15,0</t>
  </si>
  <si>
    <t>26</t>
  </si>
  <si>
    <t>915121121</t>
  </si>
  <si>
    <t>Vodorovné dopravní značení vodící čáry přerušované š 250 mm základní bílá barva</t>
  </si>
  <si>
    <t>1800261762</t>
  </si>
  <si>
    <t>Vodorovné dopravní značení stříkané barvou vodící čára bílá šířky 250 mm přerušovaná základní</t>
  </si>
  <si>
    <t>"V10d (0,5/0,5/0,250)" 33,0+28,0</t>
  </si>
  <si>
    <t>27</t>
  </si>
  <si>
    <t>915131111</t>
  </si>
  <si>
    <t>Vodorovné dopravní značení přechody pro chodce, šipky, symboly základní bílá barva</t>
  </si>
  <si>
    <t>1848437365</t>
  </si>
  <si>
    <t>Vodorovné dopravní značení stříkané barvou přechody pro chodce, šipky, symboly bílé základní</t>
  </si>
  <si>
    <t>"V7a" 6*(0,5*4,0)</t>
  </si>
  <si>
    <t>"V13" 15,00+8,00</t>
  </si>
  <si>
    <t>28</t>
  </si>
  <si>
    <t>915611111</t>
  </si>
  <si>
    <t>Předznačení vodorovného liniového značení</t>
  </si>
  <si>
    <t>-604204074</t>
  </si>
  <si>
    <t>Předznačení pro vodorovné značení stříkané barvou nebo prováděné z nátěrových hmot liniové dělicí čáry, vodicí proužky</t>
  </si>
  <si>
    <t>29</t>
  </si>
  <si>
    <t>915621111</t>
  </si>
  <si>
    <t>Předznačení vodorovného plošného značení</t>
  </si>
  <si>
    <t>1982638788</t>
  </si>
  <si>
    <t>Předznačení pro vodorovné značení stříkané barvou nebo prováděné z nátěrových hmot plošné šipky, symboly, nápisy</t>
  </si>
  <si>
    <t>30</t>
  </si>
  <si>
    <t>916131213</t>
  </si>
  <si>
    <t>Osazení silničního obrubníku betonového stojatého s boční opěrou do lože z betonu prostého</t>
  </si>
  <si>
    <t>1383085152</t>
  </si>
  <si>
    <t>Osazení silničního obrubníku betonového se zřízením lože, s vyplněním a zatřením spár cementovou maltou stojatého s boční opěrou z betonu prostého, do lože z betonu prostého</t>
  </si>
  <si>
    <t>31</t>
  </si>
  <si>
    <t>59217078</t>
  </si>
  <si>
    <t>obrubník silniční obloukový betonový R 0,5-2m 150x250mm</t>
  </si>
  <si>
    <t>256120686</t>
  </si>
  <si>
    <t>"R 1,0" 1,6+1,6</t>
  </si>
  <si>
    <t>32</t>
  </si>
  <si>
    <t>59217030</t>
  </si>
  <si>
    <t>obrubník silniční betonový přechodový 1000x150x150-250mm</t>
  </si>
  <si>
    <t>149197576</t>
  </si>
  <si>
    <t>"2x Levý" 2</t>
  </si>
  <si>
    <t>"2x Pravý" 2</t>
  </si>
  <si>
    <t>33</t>
  </si>
  <si>
    <t>59217029</t>
  </si>
  <si>
    <t>obrubník silniční betonový nájezdový 1000x150x150mm</t>
  </si>
  <si>
    <t>606786855</t>
  </si>
  <si>
    <t>4,0+4,0</t>
  </si>
  <si>
    <t>34</t>
  </si>
  <si>
    <t>59217031</t>
  </si>
  <si>
    <t>obrubník silniční betonový 1000x150x250mm</t>
  </si>
  <si>
    <t>200210315</t>
  </si>
  <si>
    <t>1,7+1,6</t>
  </si>
  <si>
    <t>35</t>
  </si>
  <si>
    <t>916231213</t>
  </si>
  <si>
    <t>Osazení chodníkového obrubníku betonového stojatého s boční opěrou do lože z betonu prostého</t>
  </si>
  <si>
    <t>1128976844</t>
  </si>
  <si>
    <t>Osazení chodníkového obrubníku betonového se zřízením lože, s vyplněním a zatřením spár cementovou maltou stojatého s boční opěrou z betonu prostého, do lože z betonu prostého</t>
  </si>
  <si>
    <t>36</t>
  </si>
  <si>
    <t>59217019</t>
  </si>
  <si>
    <t>obrubník betonový chodníkový 1000x100x200mm</t>
  </si>
  <si>
    <t>76564288</t>
  </si>
  <si>
    <t>2,0+2,0+5,2+5,2+10,0+20,6+13,8</t>
  </si>
  <si>
    <t>37</t>
  </si>
  <si>
    <t>919735112</t>
  </si>
  <si>
    <t>Řezání stávajícího živičného krytu hl přes 50 do 100 mm</t>
  </si>
  <si>
    <t>-1654672257</t>
  </si>
  <si>
    <t>Řezání stávajícího živičného krytu nebo podkladu hloubky přes 50 do 100 mm</t>
  </si>
  <si>
    <t>"stáv. chodník z litého asfaltu" 1,6+1,6</t>
  </si>
  <si>
    <t>"stáv. stezka" 3,3+1,7</t>
  </si>
  <si>
    <t>38</t>
  </si>
  <si>
    <t>919735113</t>
  </si>
  <si>
    <t>Řezání stávajícího živičného krytu hl přes 100 do 150 mm</t>
  </si>
  <si>
    <t>1016145641</t>
  </si>
  <si>
    <t>Řezání stávajícího živičného krytu nebo podkladu hloubky přes 100 do 150 mm</t>
  </si>
  <si>
    <t>39</t>
  </si>
  <si>
    <t>938909331</t>
  </si>
  <si>
    <t>Čištění vozovek metením ručně podkladu nebo krytu betonového nebo živičného</t>
  </si>
  <si>
    <t>157844138</t>
  </si>
  <si>
    <t>Čištění vozovek metením bláta, prachu nebo hlinitého nánosu s odklizením na hromady na vzdálenost do 20 m nebo naložením na dopravní prostředek ručně povrchu podkladu nebo krytu betonového nebo živičného</t>
  </si>
  <si>
    <t>236,5*0,5</t>
  </si>
  <si>
    <t>40</t>
  </si>
  <si>
    <t>966006211</t>
  </si>
  <si>
    <t>Odstranění svislých dopravních značek ze sloupů, sloupků nebo konzol</t>
  </si>
  <si>
    <t>1598553181</t>
  </si>
  <si>
    <t>Odstranění (demontáž) svislých dopravních značek s odklizením materiálu na skládku na vzdálenost do 20 m nebo s naložením na dopravní prostředek ze sloupů, sloupků nebo konzol</t>
  </si>
  <si>
    <t>"C8a" 6</t>
  </si>
  <si>
    <t>"C8b" 6</t>
  </si>
  <si>
    <t>41</t>
  </si>
  <si>
    <t>914111111</t>
  </si>
  <si>
    <t>Montáž svislé dopravní značky do velikosti 1 m2 objímkami na sloupek nebo konzolu</t>
  </si>
  <si>
    <t>34225537</t>
  </si>
  <si>
    <t>Montáž svislé dopravní značky základní velikosti do 1 m2 objímkami na sloupky nebo konzoly</t>
  </si>
  <si>
    <t>42</t>
  </si>
  <si>
    <t>40445619</t>
  </si>
  <si>
    <t>zákazové, příkazové dopravní značky B1-B34, C1-15 500mm</t>
  </si>
  <si>
    <t>437401859</t>
  </si>
  <si>
    <t>"C9a" 6</t>
  </si>
  <si>
    <t>"C9b" 6</t>
  </si>
  <si>
    <t>43</t>
  </si>
  <si>
    <t>40445621</t>
  </si>
  <si>
    <t>informativní značky provozní IP1-IP3, IP4b-IP7, IP10a, b 500x500mm</t>
  </si>
  <si>
    <t>1479903636</t>
  </si>
  <si>
    <t>"IP6" 2</t>
  </si>
  <si>
    <t>44</t>
  </si>
  <si>
    <t>914431112</t>
  </si>
  <si>
    <t>Montáž dopravního zrcadla o velikosti do 1 m2 na sloupek nebo konzolu</t>
  </si>
  <si>
    <t>-1880026719</t>
  </si>
  <si>
    <t>Montáž dopravního zrcadla na sloupky nebo konzoly velikosti do 1 m2</t>
  </si>
  <si>
    <t>45</t>
  </si>
  <si>
    <t>40445201</t>
  </si>
  <si>
    <t>zrcadlo dopravní kruhové D 700mm</t>
  </si>
  <si>
    <t>-2099526599</t>
  </si>
  <si>
    <t>46</t>
  </si>
  <si>
    <t>914511112</t>
  </si>
  <si>
    <t>Montáž sloupku dopravních značek délky do 3,5 m s betonovým základem a patkou D 60 mm</t>
  </si>
  <si>
    <t>782282163</t>
  </si>
  <si>
    <t>Montáž sloupku dopravních značek délky do 3,5 m do hliníkové patky pro sloupek D 60 mm</t>
  </si>
  <si>
    <t>47</t>
  </si>
  <si>
    <t>40445225</t>
  </si>
  <si>
    <t>sloupek pro dopravní značku Zn D 60mm v 3,5m</t>
  </si>
  <si>
    <t>-113298294</t>
  </si>
  <si>
    <t>48</t>
  </si>
  <si>
    <t>966008211</t>
  </si>
  <si>
    <t>Bourání odvodňovacího žlabu z betonových příkopových tvárnic š do 500 mm</t>
  </si>
  <si>
    <t>-1744817046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</si>
  <si>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</si>
  <si>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997</t>
  </si>
  <si>
    <t>Doprava suti a vybouraných hmot</t>
  </si>
  <si>
    <t>49</t>
  </si>
  <si>
    <t>997221551</t>
  </si>
  <si>
    <t>Vodorovná doprava suti a vybouraných hmot do 1 km</t>
  </si>
  <si>
    <t>t</t>
  </si>
  <si>
    <t>-391621461</t>
  </si>
  <si>
    <t>Vodorovná doprava suti a vybouraných hmot bez naložení, ale se složením a s hrubým urovnáním, na vzdálenost do 1 km</t>
  </si>
  <si>
    <t>50</t>
  </si>
  <si>
    <t>997221559</t>
  </si>
  <si>
    <t>Příplatek ZKD 1 km u vodorovné dopravy suti ze sypkých materiálů - skládka Hodonín</t>
  </si>
  <si>
    <t>1578091437</t>
  </si>
  <si>
    <t>Vodorovná doprava suti bez naložení, ale se složením a s hrubým urovnáním Příplatek k ceně za každý další započatý 1 km přes 1 km</t>
  </si>
  <si>
    <t>31,541*2 'Přepočtené koeficientem množství</t>
  </si>
  <si>
    <t>51</t>
  </si>
  <si>
    <t>997221861</t>
  </si>
  <si>
    <t>Poplatek za uložení na recyklační skládce (skládkovné) stavebního odpadu z prostého betonu pod kódem 17 01 01</t>
  </si>
  <si>
    <t>-1842255601</t>
  </si>
  <si>
    <t>Poplatek za uložení stavebního odpadu na recyklační skládce (skládkovné) z prostého betonu zatříděného do Katalogu odpadů pod kódem 17 01 01</t>
  </si>
  <si>
    <t>2,870+0,320+0,620+2,000</t>
  </si>
  <si>
    <t>52</t>
  </si>
  <si>
    <t>997221873</t>
  </si>
  <si>
    <t>Poplatek za uložení na recyklační skládce (skládkovné) stavebního odpadu zeminy a kamení zatříděného do Katalogu odpadů pod kódem 17 05 04</t>
  </si>
  <si>
    <t>1950758582</t>
  </si>
  <si>
    <t>Poplatek za uložení stavebního odpadu na recyklační skládce (skládkovné) zeminy a kamení zatříděného do Katalogu odpadů pod kódem 17 05 04</t>
  </si>
  <si>
    <t>"zemina" ( odkopávka - zásyp ) * 1,8</t>
  </si>
  <si>
    <t>"kamenivo" 13,200+0,077</t>
  </si>
  <si>
    <t>53</t>
  </si>
  <si>
    <t>997221875</t>
  </si>
  <si>
    <t>Poplatek za uložení na recyklační skládce (skládkovné) stavebního odpadu asfaltového bez obsahu dehtu zatříděného do Katalogu odpadů pod kódem 17 03 02</t>
  </si>
  <si>
    <t>-837145348</t>
  </si>
  <si>
    <t>Poplatek za uložení stavebního odpadu na recyklační skládce (skládkovné) asfaltového bez obsahu dehtu zatříděného do Katalogu odpadů pod kódem 17 03 02</t>
  </si>
  <si>
    <t>2,926+9,480</t>
  </si>
  <si>
    <t>998</t>
  </si>
  <si>
    <t>Přesun hmot</t>
  </si>
  <si>
    <t>54</t>
  </si>
  <si>
    <t>998223011</t>
  </si>
  <si>
    <t>Přesun hmot pro pozemní komunikace s krytem dlážděným</t>
  </si>
  <si>
    <t>752841106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</si>
  <si>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</si>
  <si>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</si>
  <si>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</si>
  <si>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</si>
  <si>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</si>
  <si>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55</t>
  </si>
  <si>
    <t>711161112</t>
  </si>
  <si>
    <t>Izolace proti zemní vlhkosti nopovou fólií vodorovná, výška nopu 8,0 mm, tl do 0,6 mm</t>
  </si>
  <si>
    <t>772225403</t>
  </si>
  <si>
    <t>Izolace proti zemní vlhkosti a beztlakové vodě nopovými fóliemi na ploše vodorovné V vrstva ochranná, odvětrávací a drenážní výška nopu 8,0 mm, tl. fólie do 0,6 mm</t>
  </si>
  <si>
    <t>"úprava chodníku - podél oplocení" 8,0*0,3</t>
  </si>
  <si>
    <t>56</t>
  </si>
  <si>
    <t>711161384</t>
  </si>
  <si>
    <t>Izolace proti zemní vlhkosti nopovou fólií ukončení provětrávací lištou</t>
  </si>
  <si>
    <t>-1204362285</t>
  </si>
  <si>
    <t>Izolace proti zemní vlhkosti a beztlakové vodě nopovými fóliemi ostatní ukončení izolace provětrávací lištou</t>
  </si>
  <si>
    <t>VRN</t>
  </si>
  <si>
    <t>Vedlejší rozpočtové náklady</t>
  </si>
  <si>
    <t>VRN1</t>
  </si>
  <si>
    <t>Průzkumné, geodetické a projektové práce</t>
  </si>
  <si>
    <t>57</t>
  </si>
  <si>
    <t>012103000</t>
  </si>
  <si>
    <t>Vytýčení stávajících inženýrských sítí</t>
  </si>
  <si>
    <t>klp</t>
  </si>
  <si>
    <t>1024</t>
  </si>
  <si>
    <t>-886758434</t>
  </si>
  <si>
    <t>58</t>
  </si>
  <si>
    <t>012203000</t>
  </si>
  <si>
    <t>Vytýčení stavby geodetem</t>
  </si>
  <si>
    <t>575156091</t>
  </si>
  <si>
    <t>59</t>
  </si>
  <si>
    <t>012303000</t>
  </si>
  <si>
    <t>Geodetické zeměření dokončeného díla vč. zápisu do DTM</t>
  </si>
  <si>
    <t>-1611250023</t>
  </si>
  <si>
    <t>Geodetické zeměření dokončeného díla včetně zápisu do Digitální technické mapy</t>
  </si>
  <si>
    <t>60</t>
  </si>
  <si>
    <t>012403000</t>
  </si>
  <si>
    <t>Geometrický plán</t>
  </si>
  <si>
    <t>540260485</t>
  </si>
  <si>
    <t>61</t>
  </si>
  <si>
    <t>013254000</t>
  </si>
  <si>
    <t>Dokumentace skutečného provedení stavby</t>
  </si>
  <si>
    <t>-1284778405</t>
  </si>
  <si>
    <t>VRN3</t>
  </si>
  <si>
    <t>Zařízení staveniště</t>
  </si>
  <si>
    <t>62</t>
  </si>
  <si>
    <t>030001000</t>
  </si>
  <si>
    <t>440786067</t>
  </si>
  <si>
    <t>Zařízení staveniště - zřížení + provoz + odstranění (oplocení, zábrany, skladovací plochy a objekty, mobilní buňky apod.)</t>
  </si>
  <si>
    <t>63</t>
  </si>
  <si>
    <t>034303000</t>
  </si>
  <si>
    <t>Dočasná dopravní opatření</t>
  </si>
  <si>
    <t>475841642</t>
  </si>
  <si>
    <t>Dočasná dopravní opatření (náklady na vyhotovení návrhu dočasného dopravního značení, projednání s dotčenými orgány, dodání dopravních značek a světelné signalizace, jejich rozmístění a údržba v průběhu výstavby, odstranění po ukončení prací)</t>
  </si>
  <si>
    <t>VRN4</t>
  </si>
  <si>
    <t>Inženýrská činnost</t>
  </si>
  <si>
    <t>64</t>
  </si>
  <si>
    <t>043114000</t>
  </si>
  <si>
    <t>Kontrolní zkoušky</t>
  </si>
  <si>
    <t>-976923727</t>
  </si>
  <si>
    <t>Kontrolní zkoušky (zkoušky betonových a asfaltových směsí, statická zatěžovací zkouškapodloží - 2x, atd.)</t>
  </si>
  <si>
    <t>SO 400 - Veřejné osvětlení</t>
  </si>
  <si>
    <t>Jiří Novák</t>
  </si>
  <si>
    <t xml:space="preserve">    741 - Elektroinstalace - silnoproud</t>
  </si>
  <si>
    <t>M - Práce a dodávky M</t>
  </si>
  <si>
    <t xml:space="preserve">    21-M - Elektromontáže</t>
  </si>
  <si>
    <t>HZS - Hodinové zúčtovací sazby</t>
  </si>
  <si>
    <t xml:space="preserve">    46-M - Zemní práce při extr.mont.pracích</t>
  </si>
  <si>
    <t xml:space="preserve">    VRN9 - Ostatní náklady</t>
  </si>
  <si>
    <t>741</t>
  </si>
  <si>
    <t>Elektroinstalace - silnoproud</t>
  </si>
  <si>
    <t>741120403</t>
  </si>
  <si>
    <t>Montáž vodičů izolovaných měděných drátovacích bez ukončení v rozváděčích plných a laněných (např. CY), průřezu žily 10 až 16 mm2</t>
  </si>
  <si>
    <t>"počet stožárů" 2*0,5</t>
  </si>
  <si>
    <t>34141029</t>
  </si>
  <si>
    <t>vodič propojovací flexibilní jádro Cu lanované izolace PVC 450/750V (H07V-K) 1x16mm2</t>
  </si>
  <si>
    <t>Práce a dodávky M</t>
  </si>
  <si>
    <t>21-M</t>
  </si>
  <si>
    <t>Elektromontáže</t>
  </si>
  <si>
    <t>210020951</t>
  </si>
  <si>
    <t>Ostatní elektromontážní doplňkové práce osazení tabulek pro rozvodny a elektrická zařízení výstražných nebo označovacích</t>
  </si>
  <si>
    <t>"počet stožárů" 2</t>
  </si>
  <si>
    <t>FINISH006A</t>
  </si>
  <si>
    <t>TABULKA č.6 Blesk 50x30mm</t>
  </si>
  <si>
    <t>256</t>
  </si>
  <si>
    <t>210100001</t>
  </si>
  <si>
    <t>Ukončení vodičů izolovaných s označením a zapojením v rozváděči nebo na přístroji průřezu žíly do 2,5 mm2</t>
  </si>
  <si>
    <t>"počet svítidel" 2*3</t>
  </si>
  <si>
    <t>210100003</t>
  </si>
  <si>
    <t>Ukončení vodičů izolovaných s označením a zapojením v rozváděči nebo na přístroji průřezu žíly do 16 mm2</t>
  </si>
  <si>
    <t>"počet stožárů průběžných" 2*2*4 + "koncový stožár" 4</t>
  </si>
  <si>
    <t>210100151</t>
  </si>
  <si>
    <t>Ukončení kabelů smršťovací koncovkou nebo páskou se zapojením bez letování počtu a průřezu žil 4 x 16 mm2</t>
  </si>
  <si>
    <t>"počet stožárů průběžných" 2*2 + "koncový stožár" 1</t>
  </si>
  <si>
    <t>210203901</t>
  </si>
  <si>
    <t>Montáž svítidel LED se zapojením vodičů průmyslových nebo venkovních na výložník nebo dřík</t>
  </si>
  <si>
    <t>34774001</t>
  </si>
  <si>
    <t>svítidlo veřejného osvětlení na výložník zdroj LED 30W, 4000K, CLO, AstroDIM, CP např. dle STV</t>
  </si>
  <si>
    <t>34774002</t>
  </si>
  <si>
    <t>svítidlo veřejného osvětlení na výložník zdroj LED ,30W, 4000K, CLO, AstroDIM, CL např. dle STV</t>
  </si>
  <si>
    <t>210204011</t>
  </si>
  <si>
    <t>Montáž stožárů osvětlení samostatně stojících ocelových, délky do 12 m</t>
  </si>
  <si>
    <t>31674107</t>
  </si>
  <si>
    <t>stožár osvětlovací uliční Pz 168/133/114 v 6m, hl. založení 1,5m dle výkresové dokumentace</t>
  </si>
  <si>
    <t>210204104</t>
  </si>
  <si>
    <t>Montáž výložníků osvětlení jednoramenných sloupových, hmotnosti přes 35 kg</t>
  </si>
  <si>
    <t>31674005</t>
  </si>
  <si>
    <t>výložník rovný jednoduchý k osvětlovacím stožárům uličním vyložení 4600mm pr. 114/60</t>
  </si>
  <si>
    <t>210204201</t>
  </si>
  <si>
    <t>Montáž elektrovýzbroje stožárů osvětlení 1 okruh</t>
  </si>
  <si>
    <t>31674129</t>
  </si>
  <si>
    <t>výzbroj stožárová, kabel 3x35, IP44, pojistka E27</t>
  </si>
  <si>
    <t>34523620</t>
  </si>
  <si>
    <t>hlavice pojistková E27 2310-12 základní provedení</t>
  </si>
  <si>
    <t>34523415</t>
  </si>
  <si>
    <t>vložka pojistková E27 normální 2410 6A</t>
  </si>
  <si>
    <t>34523600</t>
  </si>
  <si>
    <t>kroužek styčný porcelánový E27 2510 4A až 10A</t>
  </si>
  <si>
    <t>210220022</t>
  </si>
  <si>
    <t>Montáž uzemňovacího vedení s upevněním, propojením a připojením pomocí svorek v zemi s izolací spojů vodičů FeZn drátem nebo lanem průměru do 10 mm v městské zástavbě</t>
  </si>
  <si>
    <t>"trasa" 14 + "odbočka ke stožárům" 2*3</t>
  </si>
  <si>
    <t>35441073</t>
  </si>
  <si>
    <t>drát D 10mm FeZn</t>
  </si>
  <si>
    <t>20*0,62 "Přepočtené koeficientem množství</t>
  </si>
  <si>
    <t>210220301</t>
  </si>
  <si>
    <t>Montáž hromosvodného vedení svorek se 2 šrouby</t>
  </si>
  <si>
    <t>"uzemnění v trase" 4 + "uzemnění stožárů" 2*3</t>
  </si>
  <si>
    <t>35431000</t>
  </si>
  <si>
    <t>svorka uzemnění FeZn univerzální</t>
  </si>
  <si>
    <t>210280001</t>
  </si>
  <si>
    <t>Zkoušky a prohlídky elektrických rozvodů a zařízení celková prohlídka, zkoušení, měření a vyhotovení revizní zprávy pro objem montážních prací do 100 tisíc Kč</t>
  </si>
  <si>
    <t>210280712</t>
  </si>
  <si>
    <t>Zkoušky a prohlídky osvětlovacího zařízení měření intenzity osvětlení</t>
  </si>
  <si>
    <t>soubor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</si>
  <si>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</si>
  <si>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</si>
  <si>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"svod ke svítidlu" 2*11</t>
  </si>
  <si>
    <t>34111030</t>
  </si>
  <si>
    <t>kabel instalační jádro Cu plné izolace PVC plášť PVC 450/750V (CYKY) 3x1,5mm2</t>
  </si>
  <si>
    <t>210812035</t>
  </si>
  <si>
    <t>Montáž izolovaných kabelů měděných do 1 kV bez ukončení plných nebo laněných kulatých (např. CYKY, CHKE-R) uložených volně nebo v liště počtu a průřezu žil 4x16 mm2</t>
  </si>
  <si>
    <t>"trasa" 14 + "odbočka ke stožárům" 2*2*4</t>
  </si>
  <si>
    <t>34111080</t>
  </si>
  <si>
    <t>kabel instalační jádro Cu plné izolace PVC plášť PVC 450/750V (CYKY) 4x16mm2</t>
  </si>
  <si>
    <t>30*1,05 "Přepočtené koeficientem množství</t>
  </si>
  <si>
    <t>210950201</t>
  </si>
  <si>
    <t>Ostatní práce při montáži vodičů, šňůr a kabelů Příplatek k cenám za zatahování kabelů do tvárnicových tras s komorami nebo do kolektorů hmotnosti kabelů do 0,75 kg</t>
  </si>
  <si>
    <t xml:space="preserve">"trasa" 14 </t>
  </si>
  <si>
    <t>HZS</t>
  </si>
  <si>
    <t>Hodinové zúčtovací sazby</t>
  </si>
  <si>
    <t>HZS105</t>
  </si>
  <si>
    <t>Montážní plošina</t>
  </si>
  <si>
    <t>HOD</t>
  </si>
  <si>
    <t>262144</t>
  </si>
  <si>
    <t>HZS2232</t>
  </si>
  <si>
    <t>Hodinové zúčtovací sazby profesí PSV provádění stavebních instalací elektrikář odborný</t>
  </si>
  <si>
    <t>hod</t>
  </si>
  <si>
    <t>46-M</t>
  </si>
  <si>
    <t>Zemní práce při extr.mont.pracích</t>
  </si>
  <si>
    <t>460010022</t>
  </si>
  <si>
    <t>Vytyčení trasy vedení kabelového (podzemního) podél silnice</t>
  </si>
  <si>
    <t>km</t>
  </si>
  <si>
    <t>66</t>
  </si>
  <si>
    <t>460030011</t>
  </si>
  <si>
    <t>Přípravné terénní práce sejmutí drnu včetně nařezání a uložení na hromady na vzdálenost do 50 m nebo naložení na dopravní prostředek jakékoliv tloušťky</t>
  </si>
  <si>
    <t>68</t>
  </si>
  <si>
    <t>"trasa" 14*0,5</t>
  </si>
  <si>
    <t>460061171</t>
  </si>
  <si>
    <t>Zabezpečení výkopu a objektů výstražná páska včetně dodávky materiálu zřízení a odstranění</t>
  </si>
  <si>
    <t>70</t>
  </si>
  <si>
    <t>"trasa" 14*2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</si>
  <si>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</si>
  <si>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</si>
  <si>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72</t>
  </si>
  <si>
    <t>"jáma pro stožár" (0,8*0,8*1,55)*2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</si>
  <si>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</si>
  <si>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</si>
  <si>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74</t>
  </si>
  <si>
    <t>"trasa" 14</t>
  </si>
  <si>
    <t>460341113</t>
  </si>
  <si>
    <t>Vodorovné přemístění (odvoz) horniny dopravními prostředky včetně složení, bez naložení a rozprostření jakékoliv třídy, na vzdálenost přes 500 do 1000 m</t>
  </si>
  <si>
    <t>76</t>
  </si>
  <si>
    <t>"trasa" 14*0,35*0,2 + "základy stožárů" (0,8*0,8*1,2)*2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</si>
  <si>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</si>
  <si>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</si>
  <si>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78</t>
  </si>
  <si>
    <t>2,516*10 "Přepočtené koeficientem množství</t>
  </si>
  <si>
    <t>460361121</t>
  </si>
  <si>
    <t>Poplatek (skládkovné) za uložení zeminy na recyklační skládce zatříděné do Katalogu odpadů pod kódem 17 05 04</t>
  </si>
  <si>
    <t>80</t>
  </si>
  <si>
    <t>460371111</t>
  </si>
  <si>
    <t>Naložení výkopku ručně z hornin třídy těžitelnosti I skupiny 1 až 3</t>
  </si>
  <si>
    <t>82</t>
  </si>
  <si>
    <t>460391123</t>
  </si>
  <si>
    <t>Zásyp jam ručně s uložením výkopku ve vrstvách a úpravou povrchu s přemístění sypaniny ze vzdálenosti do 10 m se zhutněním z horniny třídy těžitelnosti I skupiny 3</t>
  </si>
  <si>
    <t>84</t>
  </si>
  <si>
    <t>"jáma pro stožár"(0,8*0,8*0,5)*2</t>
  </si>
  <si>
    <t>460431162</t>
  </si>
  <si>
    <t>Zásyp kabelových rýh ručně s přemístění sypaniny ze vzdálenosti do 10 m, s uložením výkopku ve vrstvách včetně zhutnění a úpravy povrchu šířky 35 cm hloubky 60 cm z horniny třídy těžitelnosti I skupiny 3</t>
  </si>
  <si>
    <t>86</t>
  </si>
  <si>
    <t>460481122</t>
  </si>
  <si>
    <t>Úprava pláně ručně v hornině třídy těžitelnosti I skupiny 3 se zhutněním</t>
  </si>
  <si>
    <t>88</t>
  </si>
  <si>
    <t>"trasa" 14*1</t>
  </si>
  <si>
    <t>460581121</t>
  </si>
  <si>
    <t>Úprava terénu zatravnění, včetně dodání osiva a zalití vodou na rovině</t>
  </si>
  <si>
    <t>90</t>
  </si>
  <si>
    <t>460641112</t>
  </si>
  <si>
    <t>Základové konstrukce základ bez bednění do rostlé zeminy z monolitického betonu tř. C 12/15</t>
  </si>
  <si>
    <t>92</t>
  </si>
  <si>
    <t>"základ pro stožár" (0,8*0,8*1,2)*2</t>
  </si>
  <si>
    <t>59248005</t>
  </si>
  <si>
    <t>dlažba chodníková betonová 300x300mm tl 50mm přírodní</t>
  </si>
  <si>
    <t>94</t>
  </si>
  <si>
    <t>28611216</t>
  </si>
  <si>
    <t>trubka kanalizační PVC-U plnostěnná jednovrstvá DN 315x3000mm SN8</t>
  </si>
  <si>
    <t>96</t>
  </si>
  <si>
    <t>460661111</t>
  </si>
  <si>
    <t>Kabelové lože z písku včetně podsypu, zhutnění a urovnání povrchu pro kabely nn bez zakrytí, šířky do 35 cm</t>
  </si>
  <si>
    <t>98</t>
  </si>
  <si>
    <t>460671113</t>
  </si>
  <si>
    <t>Výstražné prvky pro krytí kabelů včetně vyrovnání povrchu rýhy, rozvinutí a uložení fólie, šířky přes 25 do 35 cm</t>
  </si>
  <si>
    <t>100</t>
  </si>
  <si>
    <t>460791213</t>
  </si>
  <si>
    <t>Montáž trubek ochranných uložených volně do rýhy plastových ohebných, vnitřního průměru přes 50 do 90 mm</t>
  </si>
  <si>
    <t>102</t>
  </si>
  <si>
    <t>34571352</t>
  </si>
  <si>
    <t>trubka elektroinstalační ohebná dvouplášťová korugovaná HDPE (chránička) D 52/63mm</t>
  </si>
  <si>
    <t>104</t>
  </si>
  <si>
    <t>469981111</t>
  </si>
  <si>
    <t>Přesun hmot pro pomocné stavební práce při elektromontážích dopravní vzdálenost do 1 000 m</t>
  </si>
  <si>
    <t>106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</si>
  <si>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</si>
  <si>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</si>
  <si>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108</t>
  </si>
  <si>
    <t>5,785*10 "Přepočtené koeficientem množství</t>
  </si>
  <si>
    <t>VRN9</t>
  </si>
  <si>
    <t>Ostatní náklady</t>
  </si>
  <si>
    <t>091003000</t>
  </si>
  <si>
    <t>Výroba, dodávka a montáž informační tabule dle směrnice ČEZ</t>
  </si>
  <si>
    <t>obj</t>
  </si>
  <si>
    <t>110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</si>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</sst>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115</xdr:row>
      <xdr:rowOff>0</xdr:rowOff>
    </xdr:from>
    <xdr:to>
      <xdr:col>9</xdr:col>
      <xdr:colOff>1215390</xdr:colOff>
      <xdr:row>119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2024/07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Hodonín - přechod pro chodce ul. Žižkova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Hodonín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Hodonín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Projekce DS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Zpevněné plochy'!J30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101 - Zpevněné plochy'!P129</f>
        <v>0</v>
      </c>
      <c r="AV95" s="127">
        <f>'SO 101 - Zpevněné plochy'!J33</f>
        <v>0</v>
      </c>
      <c r="AW95" s="127">
        <f>'SO 101 - Zpevněné plochy'!J34</f>
        <v>0</v>
      </c>
      <c r="AX95" s="127">
        <f>'SO 101 - Zpevněné plochy'!J35</f>
        <v>0</v>
      </c>
      <c r="AY95" s="127">
        <f>'SO 101 - Zpevněné plochy'!J36</f>
        <v>0</v>
      </c>
      <c r="AZ95" s="127">
        <f>'SO 101 - Zpevněné plochy'!F33</f>
        <v>0</v>
      </c>
      <c r="BA95" s="127">
        <f>'SO 101 - Zpevněné plochy'!F34</f>
        <v>0</v>
      </c>
      <c r="BB95" s="127">
        <f>'SO 101 - Zpevněné plochy'!F35</f>
        <v>0</v>
      </c>
      <c r="BC95" s="127">
        <f>'SO 101 - Zpevněné plochy'!F36</f>
        <v>0</v>
      </c>
      <c r="BD95" s="129">
        <f>'SO 101 - Zpevněné plochy'!F37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400 - Veřejné osvětlení'!J30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'SO 400 - Veřejné osvětlení'!P124</f>
        <v>0</v>
      </c>
      <c r="AV96" s="132">
        <f>'SO 400 - Veřejné osvětlení'!J33</f>
        <v>0</v>
      </c>
      <c r="AW96" s="132">
        <f>'SO 400 - Veřejné osvětlení'!J34</f>
        <v>0</v>
      </c>
      <c r="AX96" s="132">
        <f>'SO 400 - Veřejné osvětlení'!J35</f>
        <v>0</v>
      </c>
      <c r="AY96" s="132">
        <f>'SO 400 - Veřejné osvětlení'!J36</f>
        <v>0</v>
      </c>
      <c r="AZ96" s="132">
        <f>'SO 400 - Veřejné osvětlení'!F33</f>
        <v>0</v>
      </c>
      <c r="BA96" s="132">
        <f>'SO 400 - Veřejné osvětlení'!F34</f>
        <v>0</v>
      </c>
      <c r="BB96" s="132">
        <f>'SO 400 - Veřejné osvětlení'!F35</f>
        <v>0</v>
      </c>
      <c r="BC96" s="132">
        <f>'SO 400 - Veřejné osvětlení'!F36</f>
        <v>0</v>
      </c>
      <c r="BD96" s="134">
        <f>'SO 400 - Veřejné osvětlení'!F37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jGZLg+2FNTGnXxT6aSeiqVEVBFgJjCCgo81ZgG8QRLkjWaqj7z6nPrvdUX3a93JBEhgHFgwek8Ql3njtkczDXg==" hashValue="kiVc8mSSoP26K+NKu4SIiUgWGch4srXw4MD95dOrhdtB0O718uqOUESX1JeL9C6q2MsBEMz2WDd9L+pvsdnmq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Zpevněné plochy'!C2" display="/"/>
    <hyperlink ref="A96" location="'SO 400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  <c r="AZ2" s="135" t="s">
        <v>90</v>
      </c>
      <c r="BA2" s="135" t="s">
        <v>90</v>
      </c>
      <c r="BB2" s="135" t="s">
        <v>1</v>
      </c>
      <c r="BC2" s="135" t="s">
        <v>91</v>
      </c>
      <c r="BD2" s="13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86</v>
      </c>
      <c r="AZ3" s="135" t="s">
        <v>92</v>
      </c>
      <c r="BA3" s="135" t="s">
        <v>92</v>
      </c>
      <c r="BB3" s="135" t="s">
        <v>1</v>
      </c>
      <c r="BC3" s="135" t="s">
        <v>93</v>
      </c>
      <c r="BD3" s="135" t="s">
        <v>86</v>
      </c>
    </row>
    <row r="4" s="1" customFormat="1" ht="24.96" customHeight="1">
      <c r="B4" s="19"/>
      <c r="D4" s="138" t="s">
        <v>94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Hodonín - přechod pro chodce ul. Žižkova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24. 1. 2025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27</v>
      </c>
      <c r="J24" s="14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36</v>
      </c>
      <c r="E30" s="37"/>
      <c r="F30" s="37"/>
      <c r="G30" s="37"/>
      <c r="H30" s="37"/>
      <c r="I30" s="37"/>
      <c r="J30" s="151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38</v>
      </c>
      <c r="G32" s="37"/>
      <c r="H32" s="37"/>
      <c r="I32" s="152" t="s">
        <v>37</v>
      </c>
      <c r="J32" s="15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40</v>
      </c>
      <c r="E33" s="140" t="s">
        <v>41</v>
      </c>
      <c r="F33" s="154">
        <f>ROUND((SUM(BE129:BE340)),  2)</f>
        <v>0</v>
      </c>
      <c r="G33" s="37"/>
      <c r="H33" s="37"/>
      <c r="I33" s="155">
        <v>0.20999999999999999</v>
      </c>
      <c r="J33" s="154">
        <f>ROUND(((SUM(BE129:BE340))*I33),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42</v>
      </c>
      <c r="F34" s="154">
        <f>ROUND((SUM(BF129:BF340)),  2)</f>
        <v>0</v>
      </c>
      <c r="G34" s="37"/>
      <c r="H34" s="37"/>
      <c r="I34" s="155">
        <v>0.12</v>
      </c>
      <c r="J34" s="154">
        <f>ROUND(((SUM(BF129:BF340))*I34),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43</v>
      </c>
      <c r="F35" s="154">
        <f>ROUND((SUM(BG129:BG340)),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44</v>
      </c>
      <c r="F36" s="154">
        <f>ROUND((SUM(BH129:BH340)),  2)</f>
        <v>0</v>
      </c>
      <c r="G36" s="37"/>
      <c r="H36" s="37"/>
      <c r="I36" s="155">
        <v>0.12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45</v>
      </c>
      <c r="F37" s="154">
        <f>ROUND((SUM(BI129:BI340)),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Hodonín - přechod pro chodce ul. Žižkova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101 -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Hodonín</v>
      </c>
      <c r="G89" s="39"/>
      <c r="H89" s="39"/>
      <c r="I89" s="31" t="s">
        <v>22</v>
      </c>
      <c r="J89" s="78" t="str">
        <f>IF(J12="","",J12)</f>
        <v>24. 1. 2025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Hodonín</v>
      </c>
      <c r="G91" s="39"/>
      <c r="H91" s="39"/>
      <c r="I91" s="31" t="s">
        <v>30</v>
      </c>
      <c r="J91" s="35" t="str">
        <f>E21</f>
        <v>Projekce DS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100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J168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105</v>
      </c>
      <c r="E100" s="188"/>
      <c r="F100" s="188"/>
      <c r="G100" s="188"/>
      <c r="H100" s="188"/>
      <c r="I100" s="188"/>
      <c r="J100" s="189">
        <f>J195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J200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J294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108</v>
      </c>
      <c r="E103" s="188"/>
      <c r="F103" s="188"/>
      <c r="G103" s="188"/>
      <c r="H103" s="188"/>
      <c r="I103" s="188"/>
      <c r="J103" s="189">
        <f>J311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109</v>
      </c>
      <c r="E104" s="182"/>
      <c r="F104" s="182"/>
      <c r="G104" s="182"/>
      <c r="H104" s="182"/>
      <c r="I104" s="182"/>
      <c r="J104" s="183">
        <f>J314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110</v>
      </c>
      <c r="E105" s="188"/>
      <c r="F105" s="188"/>
      <c r="G105" s="188"/>
      <c r="H105" s="188"/>
      <c r="I105" s="188"/>
      <c r="J105" s="189">
        <f>J315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111</v>
      </c>
      <c r="E106" s="182"/>
      <c r="F106" s="182"/>
      <c r="G106" s="182"/>
      <c r="H106" s="182"/>
      <c r="I106" s="182"/>
      <c r="J106" s="183">
        <f>J321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112</v>
      </c>
      <c r="E107" s="188"/>
      <c r="F107" s="188"/>
      <c r="G107" s="188"/>
      <c r="H107" s="188"/>
      <c r="I107" s="188"/>
      <c r="J107" s="189">
        <f>J322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113</v>
      </c>
      <c r="E108" s="188"/>
      <c r="F108" s="188"/>
      <c r="G108" s="188"/>
      <c r="H108" s="188"/>
      <c r="I108" s="188"/>
      <c r="J108" s="189">
        <f>J333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114</v>
      </c>
      <c r="E109" s="188"/>
      <c r="F109" s="188"/>
      <c r="G109" s="188"/>
      <c r="H109" s="188"/>
      <c r="I109" s="188"/>
      <c r="J109" s="189">
        <f>J338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4" t="str">
        <f>E7</f>
        <v>Hodonín - přechod pro chodce ul. Žižkova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95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SO 101 - Zpevněné plochy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>Hodonín</v>
      </c>
      <c r="G123" s="39"/>
      <c r="H123" s="39"/>
      <c r="I123" s="31" t="s">
        <v>22</v>
      </c>
      <c r="J123" s="78" t="str">
        <f>IF(J12="","",J12)</f>
        <v>24. 1. 2025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>město Hodonín</v>
      </c>
      <c r="G125" s="39"/>
      <c r="H125" s="39"/>
      <c r="I125" s="31" t="s">
        <v>30</v>
      </c>
      <c r="J125" s="35" t="str">
        <f>E21</f>
        <v>Projekce DS s.r.o.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1"/>
      <c r="B128" s="192"/>
      <c r="C128" s="193" t="s">
        <v>116</v>
      </c>
      <c r="D128" s="194" t="s">
        <v>61</v>
      </c>
      <c r="E128" s="194" t="s">
        <v>57</v>
      </c>
      <c r="F128" s="194" t="s">
        <v>58</v>
      </c>
      <c r="G128" s="194" t="s">
        <v>117</v>
      </c>
      <c r="H128" s="194" t="s">
        <v>118</v>
      </c>
      <c r="I128" s="194" t="s">
        <v>119</v>
      </c>
      <c r="J128" s="195" t="s">
        <v>99</v>
      </c>
      <c r="K128" s="196" t="s">
        <v>120</v>
      </c>
      <c r="L128" s="197"/>
      <c r="M128" s="99" t="s">
        <v>1</v>
      </c>
      <c r="N128" s="100" t="s">
        <v>40</v>
      </c>
      <c r="O128" s="100" t="s">
        <v>121</v>
      </c>
      <c r="P128" s="100" t="s">
        <v>122</v>
      </c>
      <c r="Q128" s="100" t="s">
        <v>123</v>
      </c>
      <c r="R128" s="100" t="s">
        <v>124</v>
      </c>
      <c r="S128" s="100" t="s">
        <v>125</v>
      </c>
      <c r="T128" s="101" t="s">
        <v>126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7"/>
      <c r="B129" s="38"/>
      <c r="C129" s="106" t="s">
        <v>127</v>
      </c>
      <c r="D129" s="39"/>
      <c r="E129" s="39"/>
      <c r="F129" s="39"/>
      <c r="G129" s="39"/>
      <c r="H129" s="39"/>
      <c r="I129" s="39"/>
      <c r="J129" s="198">
        <f>BK129</f>
        <v>0</v>
      </c>
      <c r="K129" s="39"/>
      <c r="L129" s="43"/>
      <c r="M129" s="102"/>
      <c r="N129" s="199"/>
      <c r="O129" s="103"/>
      <c r="P129" s="200">
        <f>P130+P314+P321</f>
        <v>0</v>
      </c>
      <c r="Q129" s="103"/>
      <c r="R129" s="200">
        <f>R130+R314+R321</f>
        <v>82.037421000000009</v>
      </c>
      <c r="S129" s="103"/>
      <c r="T129" s="201">
        <f>T130+T314+T321</f>
        <v>31.540624999999999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101</v>
      </c>
      <c r="BK129" s="202">
        <f>BK130+BK314+BK321</f>
        <v>0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128</v>
      </c>
      <c r="F130" s="206" t="s">
        <v>129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P131+P168+P195+P200+P294+P311</f>
        <v>0</v>
      </c>
      <c r="Q130" s="211"/>
      <c r="R130" s="212">
        <f>R131+R168+R195+R200+R294+R311</f>
        <v>82.035301000000004</v>
      </c>
      <c r="S130" s="211"/>
      <c r="T130" s="213">
        <f>T131+T168+T195+T200+T294+T311</f>
        <v>31.540624999999999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76</v>
      </c>
      <c r="AY130" s="214" t="s">
        <v>130</v>
      </c>
      <c r="BK130" s="216">
        <f>BK131+BK168+BK195+BK200+BK294+BK311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84</v>
      </c>
      <c r="F131" s="217" t="s">
        <v>131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SUM(P132:P167)</f>
        <v>0</v>
      </c>
      <c r="Q131" s="211"/>
      <c r="R131" s="212">
        <f>SUM(R132:R167)</f>
        <v>0.002601</v>
      </c>
      <c r="S131" s="211"/>
      <c r="T131" s="213">
        <f>SUM(T132:T167)</f>
        <v>28.795999999999999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130</v>
      </c>
      <c r="BK131" s="216">
        <f>SUM(BK132:BK167)</f>
        <v>0</v>
      </c>
    </row>
    <row r="132" s="2" customFormat="1" ht="24.15" customHeight="1">
      <c r="A132" s="37"/>
      <c r="B132" s="38"/>
      <c r="C132" s="219" t="s">
        <v>84</v>
      </c>
      <c r="D132" s="219" t="s">
        <v>132</v>
      </c>
      <c r="E132" s="220" t="s">
        <v>133</v>
      </c>
      <c r="F132" s="221" t="s">
        <v>134</v>
      </c>
      <c r="G132" s="222" t="s">
        <v>135</v>
      </c>
      <c r="H132" s="223">
        <v>30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41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0.44</v>
      </c>
      <c r="T132" s="230">
        <f>S132*H132</f>
        <v>13.199999999999999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136</v>
      </c>
      <c r="AT132" s="231" t="s">
        <v>132</v>
      </c>
      <c r="AU132" s="231" t="s">
        <v>86</v>
      </c>
      <c r="AY132" s="16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84</v>
      </c>
      <c r="BK132" s="232">
        <f>ROUND(I132*H132,2)</f>
        <v>0</v>
      </c>
      <c r="BL132" s="16" t="s">
        <v>136</v>
      </c>
      <c r="BM132" s="231" t="s">
        <v>137</v>
      </c>
    </row>
    <row r="133" s="2" customFormat="1">
      <c r="A133" s="37"/>
      <c r="B133" s="38"/>
      <c r="C133" s="39"/>
      <c r="D133" s="233" t="s">
        <v>138</v>
      </c>
      <c r="E133" s="39"/>
      <c r="F133" s="234" t="s">
        <v>139</v>
      </c>
      <c r="G133" s="39"/>
      <c r="H133" s="39"/>
      <c r="I133" s="235"/>
      <c r="J133" s="39"/>
      <c r="K133" s="39"/>
      <c r="L133" s="43"/>
      <c r="M133" s="236"/>
      <c r="N133" s="237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138</v>
      </c>
      <c r="AU133" s="16" t="s">
        <v>86</v>
      </c>
    </row>
    <row r="134" s="13" customFormat="1">
      <c r="A134" s="13"/>
      <c r="B134" s="238"/>
      <c r="C134" s="239"/>
      <c r="D134" s="233" t="s">
        <v>140</v>
      </c>
      <c r="E134" s="240" t="s">
        <v>1</v>
      </c>
      <c r="F134" s="241" t="s">
        <v>141</v>
      </c>
      <c r="G134" s="239"/>
      <c r="H134" s="242">
        <v>30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140</v>
      </c>
      <c r="AU134" s="248" t="s">
        <v>86</v>
      </c>
      <c r="AV134" s="13" t="s">
        <v>86</v>
      </c>
      <c r="AW134" s="13" t="s">
        <v>32</v>
      </c>
      <c r="AX134" s="13" t="s">
        <v>84</v>
      </c>
      <c r="AY134" s="248" t="s">
        <v>130</v>
      </c>
    </row>
    <row r="135" s="2" customFormat="1" ht="24.15" customHeight="1">
      <c r="A135" s="37"/>
      <c r="B135" s="38"/>
      <c r="C135" s="219" t="s">
        <v>86</v>
      </c>
      <c r="D135" s="219" t="s">
        <v>132</v>
      </c>
      <c r="E135" s="220" t="s">
        <v>142</v>
      </c>
      <c r="F135" s="221" t="s">
        <v>143</v>
      </c>
      <c r="G135" s="222" t="s">
        <v>135</v>
      </c>
      <c r="H135" s="223">
        <v>13.300000000000001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0.22</v>
      </c>
      <c r="T135" s="230">
        <f>S135*H135</f>
        <v>2.9260000000000002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136</v>
      </c>
      <c r="AT135" s="231" t="s">
        <v>132</v>
      </c>
      <c r="AU135" s="231" t="s">
        <v>86</v>
      </c>
      <c r="AY135" s="16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84</v>
      </c>
      <c r="BK135" s="232">
        <f>ROUND(I135*H135,2)</f>
        <v>0</v>
      </c>
      <c r="BL135" s="16" t="s">
        <v>136</v>
      </c>
      <c r="BM135" s="231" t="s">
        <v>144</v>
      </c>
    </row>
    <row r="136" s="2" customFormat="1">
      <c r="A136" s="37"/>
      <c r="B136" s="38"/>
      <c r="C136" s="39"/>
      <c r="D136" s="233" t="s">
        <v>138</v>
      </c>
      <c r="E136" s="39"/>
      <c r="F136" s="234" t="s">
        <v>145</v>
      </c>
      <c r="G136" s="39"/>
      <c r="H136" s="39"/>
      <c r="I136" s="235"/>
      <c r="J136" s="39"/>
      <c r="K136" s="39"/>
      <c r="L136" s="43"/>
      <c r="M136" s="236"/>
      <c r="N136" s="23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138</v>
      </c>
      <c r="AU136" s="16" t="s">
        <v>86</v>
      </c>
    </row>
    <row r="137" s="13" customFormat="1">
      <c r="A137" s="13"/>
      <c r="B137" s="238"/>
      <c r="C137" s="239"/>
      <c r="D137" s="233" t="s">
        <v>140</v>
      </c>
      <c r="E137" s="240" t="s">
        <v>1</v>
      </c>
      <c r="F137" s="241" t="s">
        <v>146</v>
      </c>
      <c r="G137" s="239"/>
      <c r="H137" s="242">
        <v>12.800000000000001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140</v>
      </c>
      <c r="AU137" s="248" t="s">
        <v>86</v>
      </c>
      <c r="AV137" s="13" t="s">
        <v>86</v>
      </c>
      <c r="AW137" s="13" t="s">
        <v>32</v>
      </c>
      <c r="AX137" s="13" t="s">
        <v>76</v>
      </c>
      <c r="AY137" s="248" t="s">
        <v>130</v>
      </c>
    </row>
    <row r="138" s="13" customFormat="1">
      <c r="A138" s="13"/>
      <c r="B138" s="238"/>
      <c r="C138" s="239"/>
      <c r="D138" s="233" t="s">
        <v>140</v>
      </c>
      <c r="E138" s="240" t="s">
        <v>1</v>
      </c>
      <c r="F138" s="241" t="s">
        <v>147</v>
      </c>
      <c r="G138" s="239"/>
      <c r="H138" s="242">
        <v>0.5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140</v>
      </c>
      <c r="AU138" s="248" t="s">
        <v>86</v>
      </c>
      <c r="AV138" s="13" t="s">
        <v>86</v>
      </c>
      <c r="AW138" s="13" t="s">
        <v>32</v>
      </c>
      <c r="AX138" s="13" t="s">
        <v>76</v>
      </c>
      <c r="AY138" s="248" t="s">
        <v>130</v>
      </c>
    </row>
    <row r="139" s="14" customFormat="1">
      <c r="A139" s="14"/>
      <c r="B139" s="249"/>
      <c r="C139" s="250"/>
      <c r="D139" s="233" t="s">
        <v>140</v>
      </c>
      <c r="E139" s="251" t="s">
        <v>1</v>
      </c>
      <c r="F139" s="252" t="s">
        <v>148</v>
      </c>
      <c r="G139" s="250"/>
      <c r="H139" s="253">
        <v>13.300000000000001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140</v>
      </c>
      <c r="AU139" s="259" t="s">
        <v>86</v>
      </c>
      <c r="AV139" s="14" t="s">
        <v>136</v>
      </c>
      <c r="AW139" s="14" t="s">
        <v>32</v>
      </c>
      <c r="AX139" s="14" t="s">
        <v>84</v>
      </c>
      <c r="AY139" s="259" t="s">
        <v>130</v>
      </c>
    </row>
    <row r="140" s="2" customFormat="1" ht="24.15" customHeight="1">
      <c r="A140" s="37"/>
      <c r="B140" s="38"/>
      <c r="C140" s="219" t="s">
        <v>149</v>
      </c>
      <c r="D140" s="219" t="s">
        <v>132</v>
      </c>
      <c r="E140" s="220" t="s">
        <v>150</v>
      </c>
      <c r="F140" s="221" t="s">
        <v>151</v>
      </c>
      <c r="G140" s="222" t="s">
        <v>135</v>
      </c>
      <c r="H140" s="223">
        <v>30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41</v>
      </c>
      <c r="O140" s="90"/>
      <c r="P140" s="229">
        <f>O140*H140</f>
        <v>0</v>
      </c>
      <c r="Q140" s="229">
        <v>0</v>
      </c>
      <c r="R140" s="229">
        <f>Q140*H140</f>
        <v>0</v>
      </c>
      <c r="S140" s="229">
        <v>0.316</v>
      </c>
      <c r="T140" s="230">
        <f>S140*H140</f>
        <v>9.4800000000000004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136</v>
      </c>
      <c r="AT140" s="231" t="s">
        <v>132</v>
      </c>
      <c r="AU140" s="231" t="s">
        <v>86</v>
      </c>
      <c r="AY140" s="16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84</v>
      </c>
      <c r="BK140" s="232">
        <f>ROUND(I140*H140,2)</f>
        <v>0</v>
      </c>
      <c r="BL140" s="16" t="s">
        <v>136</v>
      </c>
      <c r="BM140" s="231" t="s">
        <v>152</v>
      </c>
    </row>
    <row r="141" s="2" customFormat="1">
      <c r="A141" s="37"/>
      <c r="B141" s="38"/>
      <c r="C141" s="39"/>
      <c r="D141" s="233" t="s">
        <v>138</v>
      </c>
      <c r="E141" s="39"/>
      <c r="F141" s="234" t="s">
        <v>153</v>
      </c>
      <c r="G141" s="39"/>
      <c r="H141" s="39"/>
      <c r="I141" s="235"/>
      <c r="J141" s="39"/>
      <c r="K141" s="39"/>
      <c r="L141" s="43"/>
      <c r="M141" s="236"/>
      <c r="N141" s="237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138</v>
      </c>
      <c r="AU141" s="16" t="s">
        <v>86</v>
      </c>
    </row>
    <row r="142" s="13" customFormat="1">
      <c r="A142" s="13"/>
      <c r="B142" s="238"/>
      <c r="C142" s="239"/>
      <c r="D142" s="233" t="s">
        <v>140</v>
      </c>
      <c r="E142" s="240" t="s">
        <v>1</v>
      </c>
      <c r="F142" s="241" t="s">
        <v>141</v>
      </c>
      <c r="G142" s="239"/>
      <c r="H142" s="242">
        <v>30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140</v>
      </c>
      <c r="AU142" s="248" t="s">
        <v>86</v>
      </c>
      <c r="AV142" s="13" t="s">
        <v>86</v>
      </c>
      <c r="AW142" s="13" t="s">
        <v>32</v>
      </c>
      <c r="AX142" s="13" t="s">
        <v>84</v>
      </c>
      <c r="AY142" s="248" t="s">
        <v>130</v>
      </c>
    </row>
    <row r="143" s="2" customFormat="1" ht="16.5" customHeight="1">
      <c r="A143" s="37"/>
      <c r="B143" s="38"/>
      <c r="C143" s="219" t="s">
        <v>136</v>
      </c>
      <c r="D143" s="219" t="s">
        <v>132</v>
      </c>
      <c r="E143" s="220" t="s">
        <v>154</v>
      </c>
      <c r="F143" s="221" t="s">
        <v>155</v>
      </c>
      <c r="G143" s="222" t="s">
        <v>156</v>
      </c>
      <c r="H143" s="223">
        <v>14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41</v>
      </c>
      <c r="O143" s="90"/>
      <c r="P143" s="229">
        <f>O143*H143</f>
        <v>0</v>
      </c>
      <c r="Q143" s="229">
        <v>0</v>
      </c>
      <c r="R143" s="229">
        <f>Q143*H143</f>
        <v>0</v>
      </c>
      <c r="S143" s="229">
        <v>0.20499999999999999</v>
      </c>
      <c r="T143" s="230">
        <f>S143*H143</f>
        <v>2.8699999999999997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136</v>
      </c>
      <c r="AT143" s="231" t="s">
        <v>132</v>
      </c>
      <c r="AU143" s="231" t="s">
        <v>86</v>
      </c>
      <c r="AY143" s="16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84</v>
      </c>
      <c r="BK143" s="232">
        <f>ROUND(I143*H143,2)</f>
        <v>0</v>
      </c>
      <c r="BL143" s="16" t="s">
        <v>136</v>
      </c>
      <c r="BM143" s="231" t="s">
        <v>157</v>
      </c>
    </row>
    <row r="144" s="2" customFormat="1">
      <c r="A144" s="37"/>
      <c r="B144" s="38"/>
      <c r="C144" s="39"/>
      <c r="D144" s="233" t="s">
        <v>138</v>
      </c>
      <c r="E144" s="39"/>
      <c r="F144" s="234" t="s">
        <v>158</v>
      </c>
      <c r="G144" s="39"/>
      <c r="H144" s="39"/>
      <c r="I144" s="235"/>
      <c r="J144" s="39"/>
      <c r="K144" s="39"/>
      <c r="L144" s="43"/>
      <c r="M144" s="236"/>
      <c r="N144" s="23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138</v>
      </c>
      <c r="AU144" s="16" t="s">
        <v>86</v>
      </c>
    </row>
    <row r="145" s="13" customFormat="1">
      <c r="A145" s="13"/>
      <c r="B145" s="238"/>
      <c r="C145" s="239"/>
      <c r="D145" s="233" t="s">
        <v>140</v>
      </c>
      <c r="E145" s="240" t="s">
        <v>1</v>
      </c>
      <c r="F145" s="241" t="s">
        <v>159</v>
      </c>
      <c r="G145" s="239"/>
      <c r="H145" s="242">
        <v>14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140</v>
      </c>
      <c r="AU145" s="248" t="s">
        <v>86</v>
      </c>
      <c r="AV145" s="13" t="s">
        <v>86</v>
      </c>
      <c r="AW145" s="13" t="s">
        <v>32</v>
      </c>
      <c r="AX145" s="13" t="s">
        <v>84</v>
      </c>
      <c r="AY145" s="248" t="s">
        <v>130</v>
      </c>
    </row>
    <row r="146" s="2" customFormat="1" ht="16.5" customHeight="1">
      <c r="A146" s="37"/>
      <c r="B146" s="38"/>
      <c r="C146" s="219" t="s">
        <v>160</v>
      </c>
      <c r="D146" s="219" t="s">
        <v>132</v>
      </c>
      <c r="E146" s="220" t="s">
        <v>161</v>
      </c>
      <c r="F146" s="221" t="s">
        <v>162</v>
      </c>
      <c r="G146" s="222" t="s">
        <v>156</v>
      </c>
      <c r="H146" s="223">
        <v>8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41</v>
      </c>
      <c r="O146" s="90"/>
      <c r="P146" s="229">
        <f>O146*H146</f>
        <v>0</v>
      </c>
      <c r="Q146" s="229">
        <v>0</v>
      </c>
      <c r="R146" s="229">
        <f>Q146*H146</f>
        <v>0</v>
      </c>
      <c r="S146" s="229">
        <v>0.040000000000000001</v>
      </c>
      <c r="T146" s="230">
        <f>S146*H146</f>
        <v>0.32000000000000001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136</v>
      </c>
      <c r="AT146" s="231" t="s">
        <v>132</v>
      </c>
      <c r="AU146" s="231" t="s">
        <v>86</v>
      </c>
      <c r="AY146" s="16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84</v>
      </c>
      <c r="BK146" s="232">
        <f>ROUND(I146*H146,2)</f>
        <v>0</v>
      </c>
      <c r="BL146" s="16" t="s">
        <v>136</v>
      </c>
      <c r="BM146" s="231" t="s">
        <v>163</v>
      </c>
    </row>
    <row r="147" s="2" customFormat="1">
      <c r="A147" s="37"/>
      <c r="B147" s="38"/>
      <c r="C147" s="39"/>
      <c r="D147" s="233" t="s">
        <v>138</v>
      </c>
      <c r="E147" s="39"/>
      <c r="F147" s="234" t="s">
        <v>164</v>
      </c>
      <c r="G147" s="39"/>
      <c r="H147" s="39"/>
      <c r="I147" s="235"/>
      <c r="J147" s="39"/>
      <c r="K147" s="39"/>
      <c r="L147" s="43"/>
      <c r="M147" s="236"/>
      <c r="N147" s="237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138</v>
      </c>
      <c r="AU147" s="16" t="s">
        <v>86</v>
      </c>
    </row>
    <row r="148" s="13" customFormat="1">
      <c r="A148" s="13"/>
      <c r="B148" s="238"/>
      <c r="C148" s="239"/>
      <c r="D148" s="233" t="s">
        <v>140</v>
      </c>
      <c r="E148" s="240" t="s">
        <v>1</v>
      </c>
      <c r="F148" s="241" t="s">
        <v>165</v>
      </c>
      <c r="G148" s="239"/>
      <c r="H148" s="242">
        <v>8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140</v>
      </c>
      <c r="AU148" s="248" t="s">
        <v>86</v>
      </c>
      <c r="AV148" s="13" t="s">
        <v>86</v>
      </c>
      <c r="AW148" s="13" t="s">
        <v>32</v>
      </c>
      <c r="AX148" s="13" t="s">
        <v>84</v>
      </c>
      <c r="AY148" s="248" t="s">
        <v>130</v>
      </c>
    </row>
    <row r="149" s="2" customFormat="1" ht="33" customHeight="1">
      <c r="A149" s="37"/>
      <c r="B149" s="38"/>
      <c r="C149" s="219" t="s">
        <v>166</v>
      </c>
      <c r="D149" s="219" t="s">
        <v>132</v>
      </c>
      <c r="E149" s="220" t="s">
        <v>167</v>
      </c>
      <c r="F149" s="221" t="s">
        <v>168</v>
      </c>
      <c r="G149" s="222" t="s">
        <v>169</v>
      </c>
      <c r="H149" s="223">
        <v>22.699999999999999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41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136</v>
      </c>
      <c r="AT149" s="231" t="s">
        <v>132</v>
      </c>
      <c r="AU149" s="231" t="s">
        <v>86</v>
      </c>
      <c r="AY149" s="16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84</v>
      </c>
      <c r="BK149" s="232">
        <f>ROUND(I149*H149,2)</f>
        <v>0</v>
      </c>
      <c r="BL149" s="16" t="s">
        <v>136</v>
      </c>
      <c r="BM149" s="231" t="s">
        <v>170</v>
      </c>
    </row>
    <row r="150" s="2" customFormat="1">
      <c r="A150" s="37"/>
      <c r="B150" s="38"/>
      <c r="C150" s="39"/>
      <c r="D150" s="233" t="s">
        <v>138</v>
      </c>
      <c r="E150" s="39"/>
      <c r="F150" s="234" t="s">
        <v>171</v>
      </c>
      <c r="G150" s="39"/>
      <c r="H150" s="39"/>
      <c r="I150" s="235"/>
      <c r="J150" s="39"/>
      <c r="K150" s="39"/>
      <c r="L150" s="43"/>
      <c r="M150" s="236"/>
      <c r="N150" s="23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138</v>
      </c>
      <c r="AU150" s="16" t="s">
        <v>86</v>
      </c>
    </row>
    <row r="151" s="13" customFormat="1">
      <c r="A151" s="13"/>
      <c r="B151" s="238"/>
      <c r="C151" s="239"/>
      <c r="D151" s="233" t="s">
        <v>140</v>
      </c>
      <c r="E151" s="240" t="s">
        <v>90</v>
      </c>
      <c r="F151" s="241" t="s">
        <v>172</v>
      </c>
      <c r="G151" s="239"/>
      <c r="H151" s="242">
        <v>22.699999999999999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140</v>
      </c>
      <c r="AU151" s="248" t="s">
        <v>86</v>
      </c>
      <c r="AV151" s="13" t="s">
        <v>86</v>
      </c>
      <c r="AW151" s="13" t="s">
        <v>32</v>
      </c>
      <c r="AX151" s="13" t="s">
        <v>84</v>
      </c>
      <c r="AY151" s="248" t="s">
        <v>130</v>
      </c>
    </row>
    <row r="152" s="2" customFormat="1" ht="37.8" customHeight="1">
      <c r="A152" s="37"/>
      <c r="B152" s="38"/>
      <c r="C152" s="219" t="s">
        <v>173</v>
      </c>
      <c r="D152" s="219" t="s">
        <v>132</v>
      </c>
      <c r="E152" s="220" t="s">
        <v>174</v>
      </c>
      <c r="F152" s="221" t="s">
        <v>175</v>
      </c>
      <c r="G152" s="222" t="s">
        <v>169</v>
      </c>
      <c r="H152" s="223">
        <v>14.27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41</v>
      </c>
      <c r="O152" s="90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136</v>
      </c>
      <c r="AT152" s="231" t="s">
        <v>132</v>
      </c>
      <c r="AU152" s="231" t="s">
        <v>86</v>
      </c>
      <c r="AY152" s="16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84</v>
      </c>
      <c r="BK152" s="232">
        <f>ROUND(I152*H152,2)</f>
        <v>0</v>
      </c>
      <c r="BL152" s="16" t="s">
        <v>136</v>
      </c>
      <c r="BM152" s="231" t="s">
        <v>176</v>
      </c>
    </row>
    <row r="153" s="2" customFormat="1">
      <c r="A153" s="37"/>
      <c r="B153" s="38"/>
      <c r="C153" s="39"/>
      <c r="D153" s="233" t="s">
        <v>138</v>
      </c>
      <c r="E153" s="39"/>
      <c r="F153" s="234" t="s">
        <v>177</v>
      </c>
      <c r="G153" s="39"/>
      <c r="H153" s="39"/>
      <c r="I153" s="235"/>
      <c r="J153" s="39"/>
      <c r="K153" s="39"/>
      <c r="L153" s="43"/>
      <c r="M153" s="236"/>
      <c r="N153" s="237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138</v>
      </c>
      <c r="AU153" s="16" t="s">
        <v>86</v>
      </c>
    </row>
    <row r="154" s="13" customFormat="1">
      <c r="A154" s="13"/>
      <c r="B154" s="238"/>
      <c r="C154" s="239"/>
      <c r="D154" s="233" t="s">
        <v>140</v>
      </c>
      <c r="E154" s="240" t="s">
        <v>1</v>
      </c>
      <c r="F154" s="241" t="s">
        <v>178</v>
      </c>
      <c r="G154" s="239"/>
      <c r="H154" s="242">
        <v>14.27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140</v>
      </c>
      <c r="AU154" s="248" t="s">
        <v>86</v>
      </c>
      <c r="AV154" s="13" t="s">
        <v>86</v>
      </c>
      <c r="AW154" s="13" t="s">
        <v>32</v>
      </c>
      <c r="AX154" s="13" t="s">
        <v>84</v>
      </c>
      <c r="AY154" s="248" t="s">
        <v>130</v>
      </c>
    </row>
    <row r="155" s="2" customFormat="1" ht="24.15" customHeight="1">
      <c r="A155" s="37"/>
      <c r="B155" s="38"/>
      <c r="C155" s="219" t="s">
        <v>179</v>
      </c>
      <c r="D155" s="219" t="s">
        <v>132</v>
      </c>
      <c r="E155" s="220" t="s">
        <v>180</v>
      </c>
      <c r="F155" s="221" t="s">
        <v>181</v>
      </c>
      <c r="G155" s="222" t="s">
        <v>169</v>
      </c>
      <c r="H155" s="223">
        <v>8.4299999999999997</v>
      </c>
      <c r="I155" s="224"/>
      <c r="J155" s="225">
        <f>ROUND(I155*H155,2)</f>
        <v>0</v>
      </c>
      <c r="K155" s="226"/>
      <c r="L155" s="43"/>
      <c r="M155" s="227" t="s">
        <v>1</v>
      </c>
      <c r="N155" s="228" t="s">
        <v>41</v>
      </c>
      <c r="O155" s="90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136</v>
      </c>
      <c r="AT155" s="231" t="s">
        <v>132</v>
      </c>
      <c r="AU155" s="231" t="s">
        <v>86</v>
      </c>
      <c r="AY155" s="16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84</v>
      </c>
      <c r="BK155" s="232">
        <f>ROUND(I155*H155,2)</f>
        <v>0</v>
      </c>
      <c r="BL155" s="16" t="s">
        <v>136</v>
      </c>
      <c r="BM155" s="231" t="s">
        <v>182</v>
      </c>
    </row>
    <row r="156" s="2" customFormat="1">
      <c r="A156" s="37"/>
      <c r="B156" s="38"/>
      <c r="C156" s="39"/>
      <c r="D156" s="233" t="s">
        <v>138</v>
      </c>
      <c r="E156" s="39"/>
      <c r="F156" s="234" t="s">
        <v>183</v>
      </c>
      <c r="G156" s="39"/>
      <c r="H156" s="39"/>
      <c r="I156" s="235"/>
      <c r="J156" s="39"/>
      <c r="K156" s="39"/>
      <c r="L156" s="43"/>
      <c r="M156" s="236"/>
      <c r="N156" s="237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138</v>
      </c>
      <c r="AU156" s="16" t="s">
        <v>86</v>
      </c>
    </row>
    <row r="157" s="13" customFormat="1">
      <c r="A157" s="13"/>
      <c r="B157" s="238"/>
      <c r="C157" s="239"/>
      <c r="D157" s="233" t="s">
        <v>140</v>
      </c>
      <c r="E157" s="240" t="s">
        <v>1</v>
      </c>
      <c r="F157" s="241" t="s">
        <v>184</v>
      </c>
      <c r="G157" s="239"/>
      <c r="H157" s="242">
        <v>5.8799999999999999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140</v>
      </c>
      <c r="AU157" s="248" t="s">
        <v>86</v>
      </c>
      <c r="AV157" s="13" t="s">
        <v>86</v>
      </c>
      <c r="AW157" s="13" t="s">
        <v>32</v>
      </c>
      <c r="AX157" s="13" t="s">
        <v>76</v>
      </c>
      <c r="AY157" s="248" t="s">
        <v>130</v>
      </c>
    </row>
    <row r="158" s="13" customFormat="1">
      <c r="A158" s="13"/>
      <c r="B158" s="238"/>
      <c r="C158" s="239"/>
      <c r="D158" s="233" t="s">
        <v>140</v>
      </c>
      <c r="E158" s="240" t="s">
        <v>1</v>
      </c>
      <c r="F158" s="241" t="s">
        <v>185</v>
      </c>
      <c r="G158" s="239"/>
      <c r="H158" s="242">
        <v>2.5499999999999998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140</v>
      </c>
      <c r="AU158" s="248" t="s">
        <v>86</v>
      </c>
      <c r="AV158" s="13" t="s">
        <v>86</v>
      </c>
      <c r="AW158" s="13" t="s">
        <v>32</v>
      </c>
      <c r="AX158" s="13" t="s">
        <v>76</v>
      </c>
      <c r="AY158" s="248" t="s">
        <v>130</v>
      </c>
    </row>
    <row r="159" s="14" customFormat="1">
      <c r="A159" s="14"/>
      <c r="B159" s="249"/>
      <c r="C159" s="250"/>
      <c r="D159" s="233" t="s">
        <v>140</v>
      </c>
      <c r="E159" s="251" t="s">
        <v>92</v>
      </c>
      <c r="F159" s="252" t="s">
        <v>148</v>
      </c>
      <c r="G159" s="250"/>
      <c r="H159" s="253">
        <v>8.4299999999999997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140</v>
      </c>
      <c r="AU159" s="259" t="s">
        <v>86</v>
      </c>
      <c r="AV159" s="14" t="s">
        <v>136</v>
      </c>
      <c r="AW159" s="14" t="s">
        <v>32</v>
      </c>
      <c r="AX159" s="14" t="s">
        <v>84</v>
      </c>
      <c r="AY159" s="259" t="s">
        <v>130</v>
      </c>
    </row>
    <row r="160" s="2" customFormat="1" ht="24.15" customHeight="1">
      <c r="A160" s="37"/>
      <c r="B160" s="38"/>
      <c r="C160" s="219" t="s">
        <v>186</v>
      </c>
      <c r="D160" s="219" t="s">
        <v>132</v>
      </c>
      <c r="E160" s="220" t="s">
        <v>187</v>
      </c>
      <c r="F160" s="221" t="s">
        <v>188</v>
      </c>
      <c r="G160" s="222" t="s">
        <v>135</v>
      </c>
      <c r="H160" s="223">
        <v>86.700000000000003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41</v>
      </c>
      <c r="O160" s="90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136</v>
      </c>
      <c r="AT160" s="231" t="s">
        <v>132</v>
      </c>
      <c r="AU160" s="231" t="s">
        <v>86</v>
      </c>
      <c r="AY160" s="16" t="s">
        <v>130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84</v>
      </c>
      <c r="BK160" s="232">
        <f>ROUND(I160*H160,2)</f>
        <v>0</v>
      </c>
      <c r="BL160" s="16" t="s">
        <v>136</v>
      </c>
      <c r="BM160" s="231" t="s">
        <v>189</v>
      </c>
    </row>
    <row r="161" s="2" customFormat="1">
      <c r="A161" s="37"/>
      <c r="B161" s="38"/>
      <c r="C161" s="39"/>
      <c r="D161" s="233" t="s">
        <v>138</v>
      </c>
      <c r="E161" s="39"/>
      <c r="F161" s="234" t="s">
        <v>190</v>
      </c>
      <c r="G161" s="39"/>
      <c r="H161" s="39"/>
      <c r="I161" s="235"/>
      <c r="J161" s="39"/>
      <c r="K161" s="39"/>
      <c r="L161" s="43"/>
      <c r="M161" s="236"/>
      <c r="N161" s="23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138</v>
      </c>
      <c r="AU161" s="16" t="s">
        <v>86</v>
      </c>
    </row>
    <row r="162" s="2" customFormat="1" ht="16.5" customHeight="1">
      <c r="A162" s="37"/>
      <c r="B162" s="38"/>
      <c r="C162" s="260" t="s">
        <v>191</v>
      </c>
      <c r="D162" s="260" t="s">
        <v>192</v>
      </c>
      <c r="E162" s="261" t="s">
        <v>193</v>
      </c>
      <c r="F162" s="262" t="s">
        <v>194</v>
      </c>
      <c r="G162" s="263" t="s">
        <v>195</v>
      </c>
      <c r="H162" s="264">
        <v>2.601</v>
      </c>
      <c r="I162" s="265"/>
      <c r="J162" s="266">
        <f>ROUND(I162*H162,2)</f>
        <v>0</v>
      </c>
      <c r="K162" s="267"/>
      <c r="L162" s="268"/>
      <c r="M162" s="269" t="s">
        <v>1</v>
      </c>
      <c r="N162" s="270" t="s">
        <v>41</v>
      </c>
      <c r="O162" s="90"/>
      <c r="P162" s="229">
        <f>O162*H162</f>
        <v>0</v>
      </c>
      <c r="Q162" s="229">
        <v>0.001</v>
      </c>
      <c r="R162" s="229">
        <f>Q162*H162</f>
        <v>0.002601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179</v>
      </c>
      <c r="AT162" s="231" t="s">
        <v>192</v>
      </c>
      <c r="AU162" s="231" t="s">
        <v>86</v>
      </c>
      <c r="AY162" s="16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84</v>
      </c>
      <c r="BK162" s="232">
        <f>ROUND(I162*H162,2)</f>
        <v>0</v>
      </c>
      <c r="BL162" s="16" t="s">
        <v>136</v>
      </c>
      <c r="BM162" s="231" t="s">
        <v>196</v>
      </c>
    </row>
    <row r="163" s="2" customFormat="1">
      <c r="A163" s="37"/>
      <c r="B163" s="38"/>
      <c r="C163" s="39"/>
      <c r="D163" s="233" t="s">
        <v>138</v>
      </c>
      <c r="E163" s="39"/>
      <c r="F163" s="234" t="s">
        <v>194</v>
      </c>
      <c r="G163" s="39"/>
      <c r="H163" s="39"/>
      <c r="I163" s="235"/>
      <c r="J163" s="39"/>
      <c r="K163" s="39"/>
      <c r="L163" s="43"/>
      <c r="M163" s="236"/>
      <c r="N163" s="23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138</v>
      </c>
      <c r="AU163" s="16" t="s">
        <v>86</v>
      </c>
    </row>
    <row r="164" s="13" customFormat="1">
      <c r="A164" s="13"/>
      <c r="B164" s="238"/>
      <c r="C164" s="239"/>
      <c r="D164" s="233" t="s">
        <v>140</v>
      </c>
      <c r="E164" s="239"/>
      <c r="F164" s="241" t="s">
        <v>197</v>
      </c>
      <c r="G164" s="239"/>
      <c r="H164" s="242">
        <v>2.601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140</v>
      </c>
      <c r="AU164" s="248" t="s">
        <v>86</v>
      </c>
      <c r="AV164" s="13" t="s">
        <v>86</v>
      </c>
      <c r="AW164" s="13" t="s">
        <v>4</v>
      </c>
      <c r="AX164" s="13" t="s">
        <v>84</v>
      </c>
      <c r="AY164" s="248" t="s">
        <v>130</v>
      </c>
    </row>
    <row r="165" s="2" customFormat="1" ht="24.15" customHeight="1">
      <c r="A165" s="37"/>
      <c r="B165" s="38"/>
      <c r="C165" s="219" t="s">
        <v>198</v>
      </c>
      <c r="D165" s="219" t="s">
        <v>132</v>
      </c>
      <c r="E165" s="220" t="s">
        <v>199</v>
      </c>
      <c r="F165" s="221" t="s">
        <v>200</v>
      </c>
      <c r="G165" s="222" t="s">
        <v>135</v>
      </c>
      <c r="H165" s="223">
        <v>77.549999999999997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136</v>
      </c>
      <c r="AT165" s="231" t="s">
        <v>132</v>
      </c>
      <c r="AU165" s="231" t="s">
        <v>86</v>
      </c>
      <c r="AY165" s="16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84</v>
      </c>
      <c r="BK165" s="232">
        <f>ROUND(I165*H165,2)</f>
        <v>0</v>
      </c>
      <c r="BL165" s="16" t="s">
        <v>136</v>
      </c>
      <c r="BM165" s="231" t="s">
        <v>201</v>
      </c>
    </row>
    <row r="166" s="2" customFormat="1">
      <c r="A166" s="37"/>
      <c r="B166" s="38"/>
      <c r="C166" s="39"/>
      <c r="D166" s="233" t="s">
        <v>138</v>
      </c>
      <c r="E166" s="39"/>
      <c r="F166" s="234" t="s">
        <v>202</v>
      </c>
      <c r="G166" s="39"/>
      <c r="H166" s="39"/>
      <c r="I166" s="235"/>
      <c r="J166" s="39"/>
      <c r="K166" s="39"/>
      <c r="L166" s="43"/>
      <c r="M166" s="236"/>
      <c r="N166" s="23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138</v>
      </c>
      <c r="AU166" s="16" t="s">
        <v>86</v>
      </c>
    </row>
    <row r="167" s="13" customFormat="1">
      <c r="A167" s="13"/>
      <c r="B167" s="238"/>
      <c r="C167" s="239"/>
      <c r="D167" s="233" t="s">
        <v>140</v>
      </c>
      <c r="E167" s="239"/>
      <c r="F167" s="241" t="s">
        <v>203</v>
      </c>
      <c r="G167" s="239"/>
      <c r="H167" s="242">
        <v>77.549999999999997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140</v>
      </c>
      <c r="AU167" s="248" t="s">
        <v>86</v>
      </c>
      <c r="AV167" s="13" t="s">
        <v>86</v>
      </c>
      <c r="AW167" s="13" t="s">
        <v>4</v>
      </c>
      <c r="AX167" s="13" t="s">
        <v>84</v>
      </c>
      <c r="AY167" s="248" t="s">
        <v>130</v>
      </c>
    </row>
    <row r="168" s="12" customFormat="1" ht="22.8" customHeight="1">
      <c r="A168" s="12"/>
      <c r="B168" s="203"/>
      <c r="C168" s="204"/>
      <c r="D168" s="205" t="s">
        <v>75</v>
      </c>
      <c r="E168" s="217" t="s">
        <v>160</v>
      </c>
      <c r="F168" s="217" t="s">
        <v>204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SUM(P169:P194)</f>
        <v>0</v>
      </c>
      <c r="Q168" s="211"/>
      <c r="R168" s="212">
        <f>SUM(R169:R194)</f>
        <v>65.501214000000004</v>
      </c>
      <c r="S168" s="211"/>
      <c r="T168" s="213">
        <f>SUM(T169:T194)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84</v>
      </c>
      <c r="AT168" s="215" t="s">
        <v>75</v>
      </c>
      <c r="AU168" s="215" t="s">
        <v>84</v>
      </c>
      <c r="AY168" s="214" t="s">
        <v>130</v>
      </c>
      <c r="BK168" s="216">
        <f>SUM(BK169:BK194)</f>
        <v>0</v>
      </c>
    </row>
    <row r="169" s="2" customFormat="1" ht="16.5" customHeight="1">
      <c r="A169" s="37"/>
      <c r="B169" s="38"/>
      <c r="C169" s="219" t="s">
        <v>8</v>
      </c>
      <c r="D169" s="219" t="s">
        <v>132</v>
      </c>
      <c r="E169" s="220" t="s">
        <v>205</v>
      </c>
      <c r="F169" s="221" t="s">
        <v>206</v>
      </c>
      <c r="G169" s="222" t="s">
        <v>135</v>
      </c>
      <c r="H169" s="223">
        <v>70.5</v>
      </c>
      <c r="I169" s="224"/>
      <c r="J169" s="225">
        <f>ROUND(I169*H169,2)</f>
        <v>0</v>
      </c>
      <c r="K169" s="226"/>
      <c r="L169" s="43"/>
      <c r="M169" s="227" t="s">
        <v>1</v>
      </c>
      <c r="N169" s="228" t="s">
        <v>41</v>
      </c>
      <c r="O169" s="90"/>
      <c r="P169" s="229">
        <f>O169*H169</f>
        <v>0</v>
      </c>
      <c r="Q169" s="229">
        <v>0.091999999999999998</v>
      </c>
      <c r="R169" s="229">
        <f>Q169*H169</f>
        <v>6.4859999999999998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136</v>
      </c>
      <c r="AT169" s="231" t="s">
        <v>132</v>
      </c>
      <c r="AU169" s="231" t="s">
        <v>86</v>
      </c>
      <c r="AY169" s="16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84</v>
      </c>
      <c r="BK169" s="232">
        <f>ROUND(I169*H169,2)</f>
        <v>0</v>
      </c>
      <c r="BL169" s="16" t="s">
        <v>136</v>
      </c>
      <c r="BM169" s="231" t="s">
        <v>207</v>
      </c>
    </row>
    <row r="170" s="2" customFormat="1">
      <c r="A170" s="37"/>
      <c r="B170" s="38"/>
      <c r="C170" s="39"/>
      <c r="D170" s="233" t="s">
        <v>138</v>
      </c>
      <c r="E170" s="39"/>
      <c r="F170" s="234" t="s">
        <v>208</v>
      </c>
      <c r="G170" s="39"/>
      <c r="H170" s="39"/>
      <c r="I170" s="235"/>
      <c r="J170" s="39"/>
      <c r="K170" s="39"/>
      <c r="L170" s="43"/>
      <c r="M170" s="236"/>
      <c r="N170" s="237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138</v>
      </c>
      <c r="AU170" s="16" t="s">
        <v>86</v>
      </c>
    </row>
    <row r="171" s="2" customFormat="1" ht="21.75" customHeight="1">
      <c r="A171" s="37"/>
      <c r="B171" s="38"/>
      <c r="C171" s="219" t="s">
        <v>209</v>
      </c>
      <c r="D171" s="219" t="s">
        <v>132</v>
      </c>
      <c r="E171" s="220" t="s">
        <v>210</v>
      </c>
      <c r="F171" s="221" t="s">
        <v>211</v>
      </c>
      <c r="G171" s="222" t="s">
        <v>135</v>
      </c>
      <c r="H171" s="223">
        <v>77.549999999999997</v>
      </c>
      <c r="I171" s="224"/>
      <c r="J171" s="225">
        <f>ROUND(I171*H171,2)</f>
        <v>0</v>
      </c>
      <c r="K171" s="226"/>
      <c r="L171" s="43"/>
      <c r="M171" s="227" t="s">
        <v>1</v>
      </c>
      <c r="N171" s="228" t="s">
        <v>41</v>
      </c>
      <c r="O171" s="90"/>
      <c r="P171" s="229">
        <f>O171*H171</f>
        <v>0</v>
      </c>
      <c r="Q171" s="229">
        <v>0.46000000000000002</v>
      </c>
      <c r="R171" s="229">
        <f>Q171*H171</f>
        <v>35.673000000000002</v>
      </c>
      <c r="S171" s="229">
        <v>0</v>
      </c>
      <c r="T171" s="23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136</v>
      </c>
      <c r="AT171" s="231" t="s">
        <v>132</v>
      </c>
      <c r="AU171" s="231" t="s">
        <v>86</v>
      </c>
      <c r="AY171" s="16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84</v>
      </c>
      <c r="BK171" s="232">
        <f>ROUND(I171*H171,2)</f>
        <v>0</v>
      </c>
      <c r="BL171" s="16" t="s">
        <v>136</v>
      </c>
      <c r="BM171" s="231" t="s">
        <v>212</v>
      </c>
    </row>
    <row r="172" s="2" customFormat="1">
      <c r="A172" s="37"/>
      <c r="B172" s="38"/>
      <c r="C172" s="39"/>
      <c r="D172" s="233" t="s">
        <v>138</v>
      </c>
      <c r="E172" s="39"/>
      <c r="F172" s="234" t="s">
        <v>213</v>
      </c>
      <c r="G172" s="39"/>
      <c r="H172" s="39"/>
      <c r="I172" s="235"/>
      <c r="J172" s="39"/>
      <c r="K172" s="39"/>
      <c r="L172" s="43"/>
      <c r="M172" s="236"/>
      <c r="N172" s="23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138</v>
      </c>
      <c r="AU172" s="16" t="s">
        <v>86</v>
      </c>
    </row>
    <row r="173" s="13" customFormat="1">
      <c r="A173" s="13"/>
      <c r="B173" s="238"/>
      <c r="C173" s="239"/>
      <c r="D173" s="233" t="s">
        <v>140</v>
      </c>
      <c r="E173" s="239"/>
      <c r="F173" s="241" t="s">
        <v>203</v>
      </c>
      <c r="G173" s="239"/>
      <c r="H173" s="242">
        <v>77.549999999999997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140</v>
      </c>
      <c r="AU173" s="248" t="s">
        <v>86</v>
      </c>
      <c r="AV173" s="13" t="s">
        <v>86</v>
      </c>
      <c r="AW173" s="13" t="s">
        <v>4</v>
      </c>
      <c r="AX173" s="13" t="s">
        <v>84</v>
      </c>
      <c r="AY173" s="248" t="s">
        <v>130</v>
      </c>
    </row>
    <row r="174" s="2" customFormat="1" ht="37.8" customHeight="1">
      <c r="A174" s="37"/>
      <c r="B174" s="38"/>
      <c r="C174" s="219" t="s">
        <v>214</v>
      </c>
      <c r="D174" s="219" t="s">
        <v>132</v>
      </c>
      <c r="E174" s="220" t="s">
        <v>215</v>
      </c>
      <c r="F174" s="221" t="s">
        <v>216</v>
      </c>
      <c r="G174" s="222" t="s">
        <v>135</v>
      </c>
      <c r="H174" s="223">
        <v>9.5999999999999996</v>
      </c>
      <c r="I174" s="224"/>
      <c r="J174" s="225">
        <f>ROUND(I174*H174,2)</f>
        <v>0</v>
      </c>
      <c r="K174" s="226"/>
      <c r="L174" s="43"/>
      <c r="M174" s="227" t="s">
        <v>1</v>
      </c>
      <c r="N174" s="228" t="s">
        <v>41</v>
      </c>
      <c r="O174" s="90"/>
      <c r="P174" s="229">
        <f>O174*H174</f>
        <v>0</v>
      </c>
      <c r="Q174" s="229">
        <v>0.39561000000000002</v>
      </c>
      <c r="R174" s="229">
        <f>Q174*H174</f>
        <v>3.7978559999999999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136</v>
      </c>
      <c r="AT174" s="231" t="s">
        <v>132</v>
      </c>
      <c r="AU174" s="231" t="s">
        <v>86</v>
      </c>
      <c r="AY174" s="16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84</v>
      </c>
      <c r="BK174" s="232">
        <f>ROUND(I174*H174,2)</f>
        <v>0</v>
      </c>
      <c r="BL174" s="16" t="s">
        <v>136</v>
      </c>
      <c r="BM174" s="231" t="s">
        <v>217</v>
      </c>
    </row>
    <row r="175" s="2" customFormat="1">
      <c r="A175" s="37"/>
      <c r="B175" s="38"/>
      <c r="C175" s="39"/>
      <c r="D175" s="233" t="s">
        <v>138</v>
      </c>
      <c r="E175" s="39"/>
      <c r="F175" s="234" t="s">
        <v>218</v>
      </c>
      <c r="G175" s="39"/>
      <c r="H175" s="39"/>
      <c r="I175" s="235"/>
      <c r="J175" s="39"/>
      <c r="K175" s="39"/>
      <c r="L175" s="43"/>
      <c r="M175" s="236"/>
      <c r="N175" s="237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138</v>
      </c>
      <c r="AU175" s="16" t="s">
        <v>86</v>
      </c>
    </row>
    <row r="176" s="13" customFormat="1">
      <c r="A176" s="13"/>
      <c r="B176" s="238"/>
      <c r="C176" s="239"/>
      <c r="D176" s="233" t="s">
        <v>140</v>
      </c>
      <c r="E176" s="240" t="s">
        <v>1</v>
      </c>
      <c r="F176" s="241" t="s">
        <v>219</v>
      </c>
      <c r="G176" s="239"/>
      <c r="H176" s="242">
        <v>9.5999999999999996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140</v>
      </c>
      <c r="AU176" s="248" t="s">
        <v>86</v>
      </c>
      <c r="AV176" s="13" t="s">
        <v>86</v>
      </c>
      <c r="AW176" s="13" t="s">
        <v>32</v>
      </c>
      <c r="AX176" s="13" t="s">
        <v>84</v>
      </c>
      <c r="AY176" s="248" t="s">
        <v>130</v>
      </c>
    </row>
    <row r="177" s="2" customFormat="1" ht="37.8" customHeight="1">
      <c r="A177" s="37"/>
      <c r="B177" s="38"/>
      <c r="C177" s="219" t="s">
        <v>220</v>
      </c>
      <c r="D177" s="219" t="s">
        <v>132</v>
      </c>
      <c r="E177" s="220" t="s">
        <v>221</v>
      </c>
      <c r="F177" s="221" t="s">
        <v>222</v>
      </c>
      <c r="G177" s="222" t="s">
        <v>135</v>
      </c>
      <c r="H177" s="223">
        <v>9.5999999999999996</v>
      </c>
      <c r="I177" s="224"/>
      <c r="J177" s="225">
        <f>ROUND(I177*H177,2)</f>
        <v>0</v>
      </c>
      <c r="K177" s="226"/>
      <c r="L177" s="43"/>
      <c r="M177" s="227" t="s">
        <v>1</v>
      </c>
      <c r="N177" s="228" t="s">
        <v>41</v>
      </c>
      <c r="O177" s="90"/>
      <c r="P177" s="229">
        <f>O177*H177</f>
        <v>0</v>
      </c>
      <c r="Q177" s="229">
        <v>0.37536000000000003</v>
      </c>
      <c r="R177" s="229">
        <f>Q177*H177</f>
        <v>3.603456</v>
      </c>
      <c r="S177" s="229">
        <v>0</v>
      </c>
      <c r="T177" s="23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136</v>
      </c>
      <c r="AT177" s="231" t="s">
        <v>132</v>
      </c>
      <c r="AU177" s="231" t="s">
        <v>86</v>
      </c>
      <c r="AY177" s="16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84</v>
      </c>
      <c r="BK177" s="232">
        <f>ROUND(I177*H177,2)</f>
        <v>0</v>
      </c>
      <c r="BL177" s="16" t="s">
        <v>136</v>
      </c>
      <c r="BM177" s="231" t="s">
        <v>223</v>
      </c>
    </row>
    <row r="178" s="2" customFormat="1">
      <c r="A178" s="37"/>
      <c r="B178" s="38"/>
      <c r="C178" s="39"/>
      <c r="D178" s="233" t="s">
        <v>138</v>
      </c>
      <c r="E178" s="39"/>
      <c r="F178" s="234" t="s">
        <v>224</v>
      </c>
      <c r="G178" s="39"/>
      <c r="H178" s="39"/>
      <c r="I178" s="235"/>
      <c r="J178" s="39"/>
      <c r="K178" s="39"/>
      <c r="L178" s="43"/>
      <c r="M178" s="236"/>
      <c r="N178" s="237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138</v>
      </c>
      <c r="AU178" s="16" t="s">
        <v>86</v>
      </c>
    </row>
    <row r="179" s="13" customFormat="1">
      <c r="A179" s="13"/>
      <c r="B179" s="238"/>
      <c r="C179" s="239"/>
      <c r="D179" s="233" t="s">
        <v>140</v>
      </c>
      <c r="E179" s="240" t="s">
        <v>1</v>
      </c>
      <c r="F179" s="241" t="s">
        <v>219</v>
      </c>
      <c r="G179" s="239"/>
      <c r="H179" s="242">
        <v>9.5999999999999996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140</v>
      </c>
      <c r="AU179" s="248" t="s">
        <v>86</v>
      </c>
      <c r="AV179" s="13" t="s">
        <v>86</v>
      </c>
      <c r="AW179" s="13" t="s">
        <v>32</v>
      </c>
      <c r="AX179" s="13" t="s">
        <v>84</v>
      </c>
      <c r="AY179" s="248" t="s">
        <v>130</v>
      </c>
    </row>
    <row r="180" s="2" customFormat="1" ht="24.15" customHeight="1">
      <c r="A180" s="37"/>
      <c r="B180" s="38"/>
      <c r="C180" s="219" t="s">
        <v>225</v>
      </c>
      <c r="D180" s="219" t="s">
        <v>132</v>
      </c>
      <c r="E180" s="220" t="s">
        <v>226</v>
      </c>
      <c r="F180" s="221" t="s">
        <v>227</v>
      </c>
      <c r="G180" s="222" t="s">
        <v>135</v>
      </c>
      <c r="H180" s="223">
        <v>70.5</v>
      </c>
      <c r="I180" s="224"/>
      <c r="J180" s="225">
        <f>ROUND(I180*H180,2)</f>
        <v>0</v>
      </c>
      <c r="K180" s="226"/>
      <c r="L180" s="43"/>
      <c r="M180" s="227" t="s">
        <v>1</v>
      </c>
      <c r="N180" s="228" t="s">
        <v>41</v>
      </c>
      <c r="O180" s="90"/>
      <c r="P180" s="229">
        <f>O180*H180</f>
        <v>0</v>
      </c>
      <c r="Q180" s="229">
        <v>0.089219999999999994</v>
      </c>
      <c r="R180" s="229">
        <f>Q180*H180</f>
        <v>6.2900099999999997</v>
      </c>
      <c r="S180" s="229">
        <v>0</v>
      </c>
      <c r="T180" s="23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136</v>
      </c>
      <c r="AT180" s="231" t="s">
        <v>132</v>
      </c>
      <c r="AU180" s="231" t="s">
        <v>86</v>
      </c>
      <c r="AY180" s="16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84</v>
      </c>
      <c r="BK180" s="232">
        <f>ROUND(I180*H180,2)</f>
        <v>0</v>
      </c>
      <c r="BL180" s="16" t="s">
        <v>136</v>
      </c>
      <c r="BM180" s="231" t="s">
        <v>228</v>
      </c>
    </row>
    <row r="181" s="2" customFormat="1">
      <c r="A181" s="37"/>
      <c r="B181" s="38"/>
      <c r="C181" s="39"/>
      <c r="D181" s="233" t="s">
        <v>138</v>
      </c>
      <c r="E181" s="39"/>
      <c r="F181" s="234" t="s">
        <v>229</v>
      </c>
      <c r="G181" s="39"/>
      <c r="H181" s="39"/>
      <c r="I181" s="235"/>
      <c r="J181" s="39"/>
      <c r="K181" s="39"/>
      <c r="L181" s="43"/>
      <c r="M181" s="236"/>
      <c r="N181" s="237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138</v>
      </c>
      <c r="AU181" s="16" t="s">
        <v>86</v>
      </c>
    </row>
    <row r="182" s="2" customFormat="1" ht="24.15" customHeight="1">
      <c r="A182" s="37"/>
      <c r="B182" s="38"/>
      <c r="C182" s="260" t="s">
        <v>230</v>
      </c>
      <c r="D182" s="260" t="s">
        <v>192</v>
      </c>
      <c r="E182" s="261" t="s">
        <v>231</v>
      </c>
      <c r="F182" s="262" t="s">
        <v>232</v>
      </c>
      <c r="G182" s="263" t="s">
        <v>135</v>
      </c>
      <c r="H182" s="264">
        <v>62.726999999999997</v>
      </c>
      <c r="I182" s="265"/>
      <c r="J182" s="266">
        <f>ROUND(I182*H182,2)</f>
        <v>0</v>
      </c>
      <c r="K182" s="267"/>
      <c r="L182" s="268"/>
      <c r="M182" s="269" t="s">
        <v>1</v>
      </c>
      <c r="N182" s="270" t="s">
        <v>41</v>
      </c>
      <c r="O182" s="90"/>
      <c r="P182" s="229">
        <f>O182*H182</f>
        <v>0</v>
      </c>
      <c r="Q182" s="229">
        <v>0.13200000000000001</v>
      </c>
      <c r="R182" s="229">
        <f>Q182*H182</f>
        <v>8.2799639999999997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179</v>
      </c>
      <c r="AT182" s="231" t="s">
        <v>192</v>
      </c>
      <c r="AU182" s="231" t="s">
        <v>86</v>
      </c>
      <c r="AY182" s="16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84</v>
      </c>
      <c r="BK182" s="232">
        <f>ROUND(I182*H182,2)</f>
        <v>0</v>
      </c>
      <c r="BL182" s="16" t="s">
        <v>136</v>
      </c>
      <c r="BM182" s="231" t="s">
        <v>233</v>
      </c>
    </row>
    <row r="183" s="2" customFormat="1">
      <c r="A183" s="37"/>
      <c r="B183" s="38"/>
      <c r="C183" s="39"/>
      <c r="D183" s="233" t="s">
        <v>138</v>
      </c>
      <c r="E183" s="39"/>
      <c r="F183" s="234" t="s">
        <v>232</v>
      </c>
      <c r="G183" s="39"/>
      <c r="H183" s="39"/>
      <c r="I183" s="235"/>
      <c r="J183" s="39"/>
      <c r="K183" s="39"/>
      <c r="L183" s="43"/>
      <c r="M183" s="236"/>
      <c r="N183" s="237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138</v>
      </c>
      <c r="AU183" s="16" t="s">
        <v>86</v>
      </c>
    </row>
    <row r="184" s="13" customFormat="1">
      <c r="A184" s="13"/>
      <c r="B184" s="238"/>
      <c r="C184" s="239"/>
      <c r="D184" s="233" t="s">
        <v>140</v>
      </c>
      <c r="E184" s="240" t="s">
        <v>1</v>
      </c>
      <c r="F184" s="241" t="s">
        <v>234</v>
      </c>
      <c r="G184" s="239"/>
      <c r="H184" s="242">
        <v>49.700000000000003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140</v>
      </c>
      <c r="AU184" s="248" t="s">
        <v>86</v>
      </c>
      <c r="AV184" s="13" t="s">
        <v>86</v>
      </c>
      <c r="AW184" s="13" t="s">
        <v>32</v>
      </c>
      <c r="AX184" s="13" t="s">
        <v>76</v>
      </c>
      <c r="AY184" s="248" t="s">
        <v>130</v>
      </c>
    </row>
    <row r="185" s="13" customFormat="1">
      <c r="A185" s="13"/>
      <c r="B185" s="238"/>
      <c r="C185" s="239"/>
      <c r="D185" s="233" t="s">
        <v>140</v>
      </c>
      <c r="E185" s="240" t="s">
        <v>1</v>
      </c>
      <c r="F185" s="241" t="s">
        <v>235</v>
      </c>
      <c r="G185" s="239"/>
      <c r="H185" s="242">
        <v>11.199999999999999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140</v>
      </c>
      <c r="AU185" s="248" t="s">
        <v>86</v>
      </c>
      <c r="AV185" s="13" t="s">
        <v>86</v>
      </c>
      <c r="AW185" s="13" t="s">
        <v>32</v>
      </c>
      <c r="AX185" s="13" t="s">
        <v>76</v>
      </c>
      <c r="AY185" s="248" t="s">
        <v>130</v>
      </c>
    </row>
    <row r="186" s="14" customFormat="1">
      <c r="A186" s="14"/>
      <c r="B186" s="249"/>
      <c r="C186" s="250"/>
      <c r="D186" s="233" t="s">
        <v>140</v>
      </c>
      <c r="E186" s="251" t="s">
        <v>1</v>
      </c>
      <c r="F186" s="252" t="s">
        <v>148</v>
      </c>
      <c r="G186" s="250"/>
      <c r="H186" s="253">
        <v>60.899999999999999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140</v>
      </c>
      <c r="AU186" s="259" t="s">
        <v>86</v>
      </c>
      <c r="AV186" s="14" t="s">
        <v>136</v>
      </c>
      <c r="AW186" s="14" t="s">
        <v>32</v>
      </c>
      <c r="AX186" s="14" t="s">
        <v>84</v>
      </c>
      <c r="AY186" s="259" t="s">
        <v>130</v>
      </c>
    </row>
    <row r="187" s="13" customFormat="1">
      <c r="A187" s="13"/>
      <c r="B187" s="238"/>
      <c r="C187" s="239"/>
      <c r="D187" s="233" t="s">
        <v>140</v>
      </c>
      <c r="E187" s="239"/>
      <c r="F187" s="241" t="s">
        <v>236</v>
      </c>
      <c r="G187" s="239"/>
      <c r="H187" s="242">
        <v>62.726999999999997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140</v>
      </c>
      <c r="AU187" s="248" t="s">
        <v>86</v>
      </c>
      <c r="AV187" s="13" t="s">
        <v>86</v>
      </c>
      <c r="AW187" s="13" t="s">
        <v>4</v>
      </c>
      <c r="AX187" s="13" t="s">
        <v>84</v>
      </c>
      <c r="AY187" s="248" t="s">
        <v>130</v>
      </c>
    </row>
    <row r="188" s="2" customFormat="1" ht="24.15" customHeight="1">
      <c r="A188" s="37"/>
      <c r="B188" s="38"/>
      <c r="C188" s="260" t="s">
        <v>237</v>
      </c>
      <c r="D188" s="260" t="s">
        <v>192</v>
      </c>
      <c r="E188" s="261" t="s">
        <v>238</v>
      </c>
      <c r="F188" s="262" t="s">
        <v>239</v>
      </c>
      <c r="G188" s="263" t="s">
        <v>135</v>
      </c>
      <c r="H188" s="264">
        <v>9.8879999999999999</v>
      </c>
      <c r="I188" s="265"/>
      <c r="J188" s="266">
        <f>ROUND(I188*H188,2)</f>
        <v>0</v>
      </c>
      <c r="K188" s="267"/>
      <c r="L188" s="268"/>
      <c r="M188" s="269" t="s">
        <v>1</v>
      </c>
      <c r="N188" s="270" t="s">
        <v>41</v>
      </c>
      <c r="O188" s="90"/>
      <c r="P188" s="229">
        <f>O188*H188</f>
        <v>0</v>
      </c>
      <c r="Q188" s="229">
        <v>0.13100000000000001</v>
      </c>
      <c r="R188" s="229">
        <f>Q188*H188</f>
        <v>1.295328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179</v>
      </c>
      <c r="AT188" s="231" t="s">
        <v>192</v>
      </c>
      <c r="AU188" s="231" t="s">
        <v>86</v>
      </c>
      <c r="AY188" s="16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84</v>
      </c>
      <c r="BK188" s="232">
        <f>ROUND(I188*H188,2)</f>
        <v>0</v>
      </c>
      <c r="BL188" s="16" t="s">
        <v>136</v>
      </c>
      <c r="BM188" s="231" t="s">
        <v>240</v>
      </c>
    </row>
    <row r="189" s="2" customFormat="1">
      <c r="A189" s="37"/>
      <c r="B189" s="38"/>
      <c r="C189" s="39"/>
      <c r="D189" s="233" t="s">
        <v>138</v>
      </c>
      <c r="E189" s="39"/>
      <c r="F189" s="234" t="s">
        <v>239</v>
      </c>
      <c r="G189" s="39"/>
      <c r="H189" s="39"/>
      <c r="I189" s="235"/>
      <c r="J189" s="39"/>
      <c r="K189" s="39"/>
      <c r="L189" s="43"/>
      <c r="M189" s="236"/>
      <c r="N189" s="237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138</v>
      </c>
      <c r="AU189" s="16" t="s">
        <v>86</v>
      </c>
    </row>
    <row r="190" s="13" customFormat="1">
      <c r="A190" s="13"/>
      <c r="B190" s="238"/>
      <c r="C190" s="239"/>
      <c r="D190" s="233" t="s">
        <v>140</v>
      </c>
      <c r="E190" s="240" t="s">
        <v>1</v>
      </c>
      <c r="F190" s="241" t="s">
        <v>241</v>
      </c>
      <c r="G190" s="239"/>
      <c r="H190" s="242">
        <v>9.5999999999999996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140</v>
      </c>
      <c r="AU190" s="248" t="s">
        <v>86</v>
      </c>
      <c r="AV190" s="13" t="s">
        <v>86</v>
      </c>
      <c r="AW190" s="13" t="s">
        <v>32</v>
      </c>
      <c r="AX190" s="13" t="s">
        <v>84</v>
      </c>
      <c r="AY190" s="248" t="s">
        <v>130</v>
      </c>
    </row>
    <row r="191" s="13" customFormat="1">
      <c r="A191" s="13"/>
      <c r="B191" s="238"/>
      <c r="C191" s="239"/>
      <c r="D191" s="233" t="s">
        <v>140</v>
      </c>
      <c r="E191" s="239"/>
      <c r="F191" s="241" t="s">
        <v>242</v>
      </c>
      <c r="G191" s="239"/>
      <c r="H191" s="242">
        <v>9.8879999999999999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140</v>
      </c>
      <c r="AU191" s="248" t="s">
        <v>86</v>
      </c>
      <c r="AV191" s="13" t="s">
        <v>86</v>
      </c>
      <c r="AW191" s="13" t="s">
        <v>4</v>
      </c>
      <c r="AX191" s="13" t="s">
        <v>84</v>
      </c>
      <c r="AY191" s="248" t="s">
        <v>130</v>
      </c>
    </row>
    <row r="192" s="2" customFormat="1" ht="21.75" customHeight="1">
      <c r="A192" s="37"/>
      <c r="B192" s="38"/>
      <c r="C192" s="219" t="s">
        <v>243</v>
      </c>
      <c r="D192" s="219" t="s">
        <v>132</v>
      </c>
      <c r="E192" s="220" t="s">
        <v>244</v>
      </c>
      <c r="F192" s="221" t="s">
        <v>245</v>
      </c>
      <c r="G192" s="222" t="s">
        <v>156</v>
      </c>
      <c r="H192" s="223">
        <v>21</v>
      </c>
      <c r="I192" s="224"/>
      <c r="J192" s="225">
        <f>ROUND(I192*H192,2)</f>
        <v>0</v>
      </c>
      <c r="K192" s="226"/>
      <c r="L192" s="43"/>
      <c r="M192" s="227" t="s">
        <v>1</v>
      </c>
      <c r="N192" s="228" t="s">
        <v>41</v>
      </c>
      <c r="O192" s="90"/>
      <c r="P192" s="229">
        <f>O192*H192</f>
        <v>0</v>
      </c>
      <c r="Q192" s="229">
        <v>0.0035999999999999999</v>
      </c>
      <c r="R192" s="229">
        <f>Q192*H192</f>
        <v>0.075600000000000001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136</v>
      </c>
      <c r="AT192" s="231" t="s">
        <v>132</v>
      </c>
      <c r="AU192" s="231" t="s">
        <v>86</v>
      </c>
      <c r="AY192" s="16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84</v>
      </c>
      <c r="BK192" s="232">
        <f>ROUND(I192*H192,2)</f>
        <v>0</v>
      </c>
      <c r="BL192" s="16" t="s">
        <v>136</v>
      </c>
      <c r="BM192" s="231" t="s">
        <v>246</v>
      </c>
    </row>
    <row r="193" s="2" customFormat="1">
      <c r="A193" s="37"/>
      <c r="B193" s="38"/>
      <c r="C193" s="39"/>
      <c r="D193" s="233" t="s">
        <v>138</v>
      </c>
      <c r="E193" s="39"/>
      <c r="F193" s="234" t="s">
        <v>247</v>
      </c>
      <c r="G193" s="39"/>
      <c r="H193" s="39"/>
      <c r="I193" s="235"/>
      <c r="J193" s="39"/>
      <c r="K193" s="39"/>
      <c r="L193" s="43"/>
      <c r="M193" s="236"/>
      <c r="N193" s="237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138</v>
      </c>
      <c r="AU193" s="16" t="s">
        <v>86</v>
      </c>
    </row>
    <row r="194" s="13" customFormat="1">
      <c r="A194" s="13"/>
      <c r="B194" s="238"/>
      <c r="C194" s="239"/>
      <c r="D194" s="233" t="s">
        <v>140</v>
      </c>
      <c r="E194" s="240" t="s">
        <v>1</v>
      </c>
      <c r="F194" s="241" t="s">
        <v>248</v>
      </c>
      <c r="G194" s="239"/>
      <c r="H194" s="242">
        <v>21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140</v>
      </c>
      <c r="AU194" s="248" t="s">
        <v>86</v>
      </c>
      <c r="AV194" s="13" t="s">
        <v>86</v>
      </c>
      <c r="AW194" s="13" t="s">
        <v>32</v>
      </c>
      <c r="AX194" s="13" t="s">
        <v>84</v>
      </c>
      <c r="AY194" s="248" t="s">
        <v>130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179</v>
      </c>
      <c r="F195" s="217" t="s">
        <v>249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SUM(P196:P199)</f>
        <v>0</v>
      </c>
      <c r="Q195" s="211"/>
      <c r="R195" s="212">
        <f>SUM(R196:R199)</f>
        <v>0.69148000000000009</v>
      </c>
      <c r="S195" s="211"/>
      <c r="T195" s="213">
        <f>SUM(T196:T199)</f>
        <v>0.62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84</v>
      </c>
      <c r="AT195" s="215" t="s">
        <v>75</v>
      </c>
      <c r="AU195" s="215" t="s">
        <v>84</v>
      </c>
      <c r="AY195" s="214" t="s">
        <v>130</v>
      </c>
      <c r="BK195" s="216">
        <f>SUM(BK196:BK199)</f>
        <v>0</v>
      </c>
    </row>
    <row r="196" s="2" customFormat="1" ht="37.8" customHeight="1">
      <c r="A196" s="37"/>
      <c r="B196" s="38"/>
      <c r="C196" s="219" t="s">
        <v>250</v>
      </c>
      <c r="D196" s="219" t="s">
        <v>132</v>
      </c>
      <c r="E196" s="220" t="s">
        <v>251</v>
      </c>
      <c r="F196" s="221" t="s">
        <v>252</v>
      </c>
      <c r="G196" s="222" t="s">
        <v>253</v>
      </c>
      <c r="H196" s="223">
        <v>1</v>
      </c>
      <c r="I196" s="224"/>
      <c r="J196" s="225">
        <f>ROUND(I196*H196,2)</f>
        <v>0</v>
      </c>
      <c r="K196" s="226"/>
      <c r="L196" s="43"/>
      <c r="M196" s="227" t="s">
        <v>1</v>
      </c>
      <c r="N196" s="228" t="s">
        <v>41</v>
      </c>
      <c r="O196" s="90"/>
      <c r="P196" s="229">
        <f>O196*H196</f>
        <v>0</v>
      </c>
      <c r="Q196" s="229">
        <v>0.62248000000000003</v>
      </c>
      <c r="R196" s="229">
        <f>Q196*H196</f>
        <v>0.62248000000000003</v>
      </c>
      <c r="S196" s="229">
        <v>0.62</v>
      </c>
      <c r="T196" s="230">
        <f>S196*H196</f>
        <v>0.62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136</v>
      </c>
      <c r="AT196" s="231" t="s">
        <v>132</v>
      </c>
      <c r="AU196" s="231" t="s">
        <v>86</v>
      </c>
      <c r="AY196" s="16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84</v>
      </c>
      <c r="BK196" s="232">
        <f>ROUND(I196*H196,2)</f>
        <v>0</v>
      </c>
      <c r="BL196" s="16" t="s">
        <v>136</v>
      </c>
      <c r="BM196" s="231" t="s">
        <v>254</v>
      </c>
    </row>
    <row r="197" s="2" customFormat="1">
      <c r="A197" s="37"/>
      <c r="B197" s="38"/>
      <c r="C197" s="39"/>
      <c r="D197" s="233" t="s">
        <v>138</v>
      </c>
      <c r="E197" s="39"/>
      <c r="F197" s="234" t="s">
        <v>255</v>
      </c>
      <c r="G197" s="39"/>
      <c r="H197" s="39"/>
      <c r="I197" s="235"/>
      <c r="J197" s="39"/>
      <c r="K197" s="39"/>
      <c r="L197" s="43"/>
      <c r="M197" s="236"/>
      <c r="N197" s="237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138</v>
      </c>
      <c r="AU197" s="16" t="s">
        <v>86</v>
      </c>
    </row>
    <row r="198" s="2" customFormat="1" ht="33" customHeight="1">
      <c r="A198" s="37"/>
      <c r="B198" s="38"/>
      <c r="C198" s="260" t="s">
        <v>7</v>
      </c>
      <c r="D198" s="260" t="s">
        <v>192</v>
      </c>
      <c r="E198" s="261" t="s">
        <v>256</v>
      </c>
      <c r="F198" s="262" t="s">
        <v>257</v>
      </c>
      <c r="G198" s="263" t="s">
        <v>253</v>
      </c>
      <c r="H198" s="264">
        <v>1</v>
      </c>
      <c r="I198" s="265"/>
      <c r="J198" s="266">
        <f>ROUND(I198*H198,2)</f>
        <v>0</v>
      </c>
      <c r="K198" s="267"/>
      <c r="L198" s="268"/>
      <c r="M198" s="269" t="s">
        <v>1</v>
      </c>
      <c r="N198" s="270" t="s">
        <v>41</v>
      </c>
      <c r="O198" s="90"/>
      <c r="P198" s="229">
        <f>O198*H198</f>
        <v>0</v>
      </c>
      <c r="Q198" s="229">
        <v>0.069000000000000006</v>
      </c>
      <c r="R198" s="229">
        <f>Q198*H198</f>
        <v>0.069000000000000006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179</v>
      </c>
      <c r="AT198" s="231" t="s">
        <v>192</v>
      </c>
      <c r="AU198" s="231" t="s">
        <v>86</v>
      </c>
      <c r="AY198" s="16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84</v>
      </c>
      <c r="BK198" s="232">
        <f>ROUND(I198*H198,2)</f>
        <v>0</v>
      </c>
      <c r="BL198" s="16" t="s">
        <v>136</v>
      </c>
      <c r="BM198" s="231" t="s">
        <v>258</v>
      </c>
    </row>
    <row r="199" s="2" customFormat="1">
      <c r="A199" s="37"/>
      <c r="B199" s="38"/>
      <c r="C199" s="39"/>
      <c r="D199" s="233" t="s">
        <v>138</v>
      </c>
      <c r="E199" s="39"/>
      <c r="F199" s="234" t="s">
        <v>257</v>
      </c>
      <c r="G199" s="39"/>
      <c r="H199" s="39"/>
      <c r="I199" s="235"/>
      <c r="J199" s="39"/>
      <c r="K199" s="39"/>
      <c r="L199" s="43"/>
      <c r="M199" s="236"/>
      <c r="N199" s="237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138</v>
      </c>
      <c r="AU199" s="16" t="s">
        <v>86</v>
      </c>
    </row>
    <row r="200" s="12" customFormat="1" ht="22.8" customHeight="1">
      <c r="A200" s="12"/>
      <c r="B200" s="203"/>
      <c r="C200" s="204"/>
      <c r="D200" s="205" t="s">
        <v>75</v>
      </c>
      <c r="E200" s="217" t="s">
        <v>186</v>
      </c>
      <c r="F200" s="217" t="s">
        <v>259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SUM(P201:P293)</f>
        <v>0</v>
      </c>
      <c r="Q200" s="211"/>
      <c r="R200" s="212">
        <f>SUM(R201:R293)</f>
        <v>15.840006000000001</v>
      </c>
      <c r="S200" s="211"/>
      <c r="T200" s="213">
        <f>SUM(T201:T293)</f>
        <v>2.124625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84</v>
      </c>
      <c r="AT200" s="215" t="s">
        <v>75</v>
      </c>
      <c r="AU200" s="215" t="s">
        <v>84</v>
      </c>
      <c r="AY200" s="214" t="s">
        <v>130</v>
      </c>
      <c r="BK200" s="216">
        <f>SUM(BK201:BK293)</f>
        <v>0</v>
      </c>
    </row>
    <row r="201" s="2" customFormat="1" ht="24.15" customHeight="1">
      <c r="A201" s="37"/>
      <c r="B201" s="38"/>
      <c r="C201" s="219" t="s">
        <v>260</v>
      </c>
      <c r="D201" s="219" t="s">
        <v>132</v>
      </c>
      <c r="E201" s="220" t="s">
        <v>261</v>
      </c>
      <c r="F201" s="221" t="s">
        <v>262</v>
      </c>
      <c r="G201" s="222" t="s">
        <v>156</v>
      </c>
      <c r="H201" s="223">
        <v>83</v>
      </c>
      <c r="I201" s="224"/>
      <c r="J201" s="225">
        <f>ROUND(I201*H201,2)</f>
        <v>0</v>
      </c>
      <c r="K201" s="226"/>
      <c r="L201" s="43"/>
      <c r="M201" s="227" t="s">
        <v>1</v>
      </c>
      <c r="N201" s="228" t="s">
        <v>41</v>
      </c>
      <c r="O201" s="90"/>
      <c r="P201" s="229">
        <f>O201*H201</f>
        <v>0</v>
      </c>
      <c r="Q201" s="229">
        <v>0.00010000000000000001</v>
      </c>
      <c r="R201" s="229">
        <f>Q201*H201</f>
        <v>0.0083000000000000001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136</v>
      </c>
      <c r="AT201" s="231" t="s">
        <v>132</v>
      </c>
      <c r="AU201" s="231" t="s">
        <v>86</v>
      </c>
      <c r="AY201" s="16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84</v>
      </c>
      <c r="BK201" s="232">
        <f>ROUND(I201*H201,2)</f>
        <v>0</v>
      </c>
      <c r="BL201" s="16" t="s">
        <v>136</v>
      </c>
      <c r="BM201" s="231" t="s">
        <v>263</v>
      </c>
    </row>
    <row r="202" s="2" customFormat="1">
      <c r="A202" s="37"/>
      <c r="B202" s="38"/>
      <c r="C202" s="39"/>
      <c r="D202" s="233" t="s">
        <v>138</v>
      </c>
      <c r="E202" s="39"/>
      <c r="F202" s="234" t="s">
        <v>264</v>
      </c>
      <c r="G202" s="39"/>
      <c r="H202" s="39"/>
      <c r="I202" s="235"/>
      <c r="J202" s="39"/>
      <c r="K202" s="39"/>
      <c r="L202" s="43"/>
      <c r="M202" s="236"/>
      <c r="N202" s="237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138</v>
      </c>
      <c r="AU202" s="16" t="s">
        <v>86</v>
      </c>
    </row>
    <row r="203" s="13" customFormat="1">
      <c r="A203" s="13"/>
      <c r="B203" s="238"/>
      <c r="C203" s="239"/>
      <c r="D203" s="233" t="s">
        <v>140</v>
      </c>
      <c r="E203" s="240" t="s">
        <v>1</v>
      </c>
      <c r="F203" s="241" t="s">
        <v>265</v>
      </c>
      <c r="G203" s="239"/>
      <c r="H203" s="242">
        <v>83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140</v>
      </c>
      <c r="AU203" s="248" t="s">
        <v>86</v>
      </c>
      <c r="AV203" s="13" t="s">
        <v>86</v>
      </c>
      <c r="AW203" s="13" t="s">
        <v>32</v>
      </c>
      <c r="AX203" s="13" t="s">
        <v>84</v>
      </c>
      <c r="AY203" s="248" t="s">
        <v>130</v>
      </c>
    </row>
    <row r="204" s="2" customFormat="1" ht="24.15" customHeight="1">
      <c r="A204" s="37"/>
      <c r="B204" s="38"/>
      <c r="C204" s="219" t="s">
        <v>266</v>
      </c>
      <c r="D204" s="219" t="s">
        <v>132</v>
      </c>
      <c r="E204" s="220" t="s">
        <v>267</v>
      </c>
      <c r="F204" s="221" t="s">
        <v>268</v>
      </c>
      <c r="G204" s="222" t="s">
        <v>156</v>
      </c>
      <c r="H204" s="223">
        <v>36.5</v>
      </c>
      <c r="I204" s="224"/>
      <c r="J204" s="225">
        <f>ROUND(I204*H204,2)</f>
        <v>0</v>
      </c>
      <c r="K204" s="226"/>
      <c r="L204" s="43"/>
      <c r="M204" s="227" t="s">
        <v>1</v>
      </c>
      <c r="N204" s="228" t="s">
        <v>41</v>
      </c>
      <c r="O204" s="90"/>
      <c r="P204" s="229">
        <f>O204*H204</f>
        <v>0</v>
      </c>
      <c r="Q204" s="229">
        <v>0.00010000000000000001</v>
      </c>
      <c r="R204" s="229">
        <f>Q204*H204</f>
        <v>0.00365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136</v>
      </c>
      <c r="AT204" s="231" t="s">
        <v>132</v>
      </c>
      <c r="AU204" s="231" t="s">
        <v>86</v>
      </c>
      <c r="AY204" s="16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84</v>
      </c>
      <c r="BK204" s="232">
        <f>ROUND(I204*H204,2)</f>
        <v>0</v>
      </c>
      <c r="BL204" s="16" t="s">
        <v>136</v>
      </c>
      <c r="BM204" s="231" t="s">
        <v>269</v>
      </c>
    </row>
    <row r="205" s="2" customFormat="1">
      <c r="A205" s="37"/>
      <c r="B205" s="38"/>
      <c r="C205" s="39"/>
      <c r="D205" s="233" t="s">
        <v>138</v>
      </c>
      <c r="E205" s="39"/>
      <c r="F205" s="234" t="s">
        <v>270</v>
      </c>
      <c r="G205" s="39"/>
      <c r="H205" s="39"/>
      <c r="I205" s="235"/>
      <c r="J205" s="39"/>
      <c r="K205" s="39"/>
      <c r="L205" s="43"/>
      <c r="M205" s="236"/>
      <c r="N205" s="237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138</v>
      </c>
      <c r="AU205" s="16" t="s">
        <v>86</v>
      </c>
    </row>
    <row r="206" s="13" customFormat="1">
      <c r="A206" s="13"/>
      <c r="B206" s="238"/>
      <c r="C206" s="239"/>
      <c r="D206" s="233" t="s">
        <v>140</v>
      </c>
      <c r="E206" s="240" t="s">
        <v>1</v>
      </c>
      <c r="F206" s="241" t="s">
        <v>271</v>
      </c>
      <c r="G206" s="239"/>
      <c r="H206" s="242">
        <v>36.5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140</v>
      </c>
      <c r="AU206" s="248" t="s">
        <v>86</v>
      </c>
      <c r="AV206" s="13" t="s">
        <v>86</v>
      </c>
      <c r="AW206" s="13" t="s">
        <v>32</v>
      </c>
      <c r="AX206" s="13" t="s">
        <v>84</v>
      </c>
      <c r="AY206" s="248" t="s">
        <v>130</v>
      </c>
    </row>
    <row r="207" s="2" customFormat="1" ht="24.15" customHeight="1">
      <c r="A207" s="37"/>
      <c r="B207" s="38"/>
      <c r="C207" s="219" t="s">
        <v>272</v>
      </c>
      <c r="D207" s="219" t="s">
        <v>132</v>
      </c>
      <c r="E207" s="220" t="s">
        <v>273</v>
      </c>
      <c r="F207" s="221" t="s">
        <v>274</v>
      </c>
      <c r="G207" s="222" t="s">
        <v>156</v>
      </c>
      <c r="H207" s="223">
        <v>17</v>
      </c>
      <c r="I207" s="224"/>
      <c r="J207" s="225">
        <f>ROUND(I207*H207,2)</f>
        <v>0</v>
      </c>
      <c r="K207" s="226"/>
      <c r="L207" s="43"/>
      <c r="M207" s="227" t="s">
        <v>1</v>
      </c>
      <c r="N207" s="228" t="s">
        <v>41</v>
      </c>
      <c r="O207" s="90"/>
      <c r="P207" s="229">
        <f>O207*H207</f>
        <v>0</v>
      </c>
      <c r="Q207" s="229">
        <v>5.0000000000000002E-05</v>
      </c>
      <c r="R207" s="229">
        <f>Q207*H207</f>
        <v>0.00085000000000000006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136</v>
      </c>
      <c r="AT207" s="231" t="s">
        <v>132</v>
      </c>
      <c r="AU207" s="231" t="s">
        <v>86</v>
      </c>
      <c r="AY207" s="16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84</v>
      </c>
      <c r="BK207" s="232">
        <f>ROUND(I207*H207,2)</f>
        <v>0</v>
      </c>
      <c r="BL207" s="16" t="s">
        <v>136</v>
      </c>
      <c r="BM207" s="231" t="s">
        <v>275</v>
      </c>
    </row>
    <row r="208" s="2" customFormat="1">
      <c r="A208" s="37"/>
      <c r="B208" s="38"/>
      <c r="C208" s="39"/>
      <c r="D208" s="233" t="s">
        <v>138</v>
      </c>
      <c r="E208" s="39"/>
      <c r="F208" s="234" t="s">
        <v>276</v>
      </c>
      <c r="G208" s="39"/>
      <c r="H208" s="39"/>
      <c r="I208" s="235"/>
      <c r="J208" s="39"/>
      <c r="K208" s="39"/>
      <c r="L208" s="43"/>
      <c r="M208" s="236"/>
      <c r="N208" s="237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138</v>
      </c>
      <c r="AU208" s="16" t="s">
        <v>86</v>
      </c>
    </row>
    <row r="209" s="13" customFormat="1">
      <c r="A209" s="13"/>
      <c r="B209" s="238"/>
      <c r="C209" s="239"/>
      <c r="D209" s="233" t="s">
        <v>140</v>
      </c>
      <c r="E209" s="240" t="s">
        <v>1</v>
      </c>
      <c r="F209" s="241" t="s">
        <v>277</v>
      </c>
      <c r="G209" s="239"/>
      <c r="H209" s="242">
        <v>17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140</v>
      </c>
      <c r="AU209" s="248" t="s">
        <v>86</v>
      </c>
      <c r="AV209" s="13" t="s">
        <v>86</v>
      </c>
      <c r="AW209" s="13" t="s">
        <v>32</v>
      </c>
      <c r="AX209" s="13" t="s">
        <v>84</v>
      </c>
      <c r="AY209" s="248" t="s">
        <v>130</v>
      </c>
    </row>
    <row r="210" s="2" customFormat="1" ht="24.15" customHeight="1">
      <c r="A210" s="37"/>
      <c r="B210" s="38"/>
      <c r="C210" s="219" t="s">
        <v>278</v>
      </c>
      <c r="D210" s="219" t="s">
        <v>132</v>
      </c>
      <c r="E210" s="220" t="s">
        <v>279</v>
      </c>
      <c r="F210" s="221" t="s">
        <v>280</v>
      </c>
      <c r="G210" s="222" t="s">
        <v>156</v>
      </c>
      <c r="H210" s="223">
        <v>39</v>
      </c>
      <c r="I210" s="224"/>
      <c r="J210" s="225">
        <f>ROUND(I210*H210,2)</f>
        <v>0</v>
      </c>
      <c r="K210" s="226"/>
      <c r="L210" s="43"/>
      <c r="M210" s="227" t="s">
        <v>1</v>
      </c>
      <c r="N210" s="228" t="s">
        <v>41</v>
      </c>
      <c r="O210" s="90"/>
      <c r="P210" s="229">
        <f>O210*H210</f>
        <v>0</v>
      </c>
      <c r="Q210" s="229">
        <v>0.00020000000000000001</v>
      </c>
      <c r="R210" s="229">
        <f>Q210*H210</f>
        <v>0.0078000000000000005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136</v>
      </c>
      <c r="AT210" s="231" t="s">
        <v>132</v>
      </c>
      <c r="AU210" s="231" t="s">
        <v>86</v>
      </c>
      <c r="AY210" s="16" t="s">
        <v>130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84</v>
      </c>
      <c r="BK210" s="232">
        <f>ROUND(I210*H210,2)</f>
        <v>0</v>
      </c>
      <c r="BL210" s="16" t="s">
        <v>136</v>
      </c>
      <c r="BM210" s="231" t="s">
        <v>281</v>
      </c>
    </row>
    <row r="211" s="2" customFormat="1">
      <c r="A211" s="37"/>
      <c r="B211" s="38"/>
      <c r="C211" s="39"/>
      <c r="D211" s="233" t="s">
        <v>138</v>
      </c>
      <c r="E211" s="39"/>
      <c r="F211" s="234" t="s">
        <v>282</v>
      </c>
      <c r="G211" s="39"/>
      <c r="H211" s="39"/>
      <c r="I211" s="235"/>
      <c r="J211" s="39"/>
      <c r="K211" s="39"/>
      <c r="L211" s="43"/>
      <c r="M211" s="236"/>
      <c r="N211" s="237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138</v>
      </c>
      <c r="AU211" s="16" t="s">
        <v>86</v>
      </c>
    </row>
    <row r="212" s="13" customFormat="1">
      <c r="A212" s="13"/>
      <c r="B212" s="238"/>
      <c r="C212" s="239"/>
      <c r="D212" s="233" t="s">
        <v>140</v>
      </c>
      <c r="E212" s="240" t="s">
        <v>1</v>
      </c>
      <c r="F212" s="241" t="s">
        <v>283</v>
      </c>
      <c r="G212" s="239"/>
      <c r="H212" s="242">
        <v>39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140</v>
      </c>
      <c r="AU212" s="248" t="s">
        <v>86</v>
      </c>
      <c r="AV212" s="13" t="s">
        <v>86</v>
      </c>
      <c r="AW212" s="13" t="s">
        <v>32</v>
      </c>
      <c r="AX212" s="13" t="s">
        <v>84</v>
      </c>
      <c r="AY212" s="248" t="s">
        <v>130</v>
      </c>
    </row>
    <row r="213" s="2" customFormat="1" ht="24.15" customHeight="1">
      <c r="A213" s="37"/>
      <c r="B213" s="38"/>
      <c r="C213" s="219" t="s">
        <v>284</v>
      </c>
      <c r="D213" s="219" t="s">
        <v>132</v>
      </c>
      <c r="E213" s="220" t="s">
        <v>285</v>
      </c>
      <c r="F213" s="221" t="s">
        <v>286</v>
      </c>
      <c r="G213" s="222" t="s">
        <v>156</v>
      </c>
      <c r="H213" s="223">
        <v>61</v>
      </c>
      <c r="I213" s="224"/>
      <c r="J213" s="225">
        <f>ROUND(I213*H213,2)</f>
        <v>0</v>
      </c>
      <c r="K213" s="226"/>
      <c r="L213" s="43"/>
      <c r="M213" s="227" t="s">
        <v>1</v>
      </c>
      <c r="N213" s="228" t="s">
        <v>41</v>
      </c>
      <c r="O213" s="90"/>
      <c r="P213" s="229">
        <f>O213*H213</f>
        <v>0</v>
      </c>
      <c r="Q213" s="229">
        <v>0.00010000000000000001</v>
      </c>
      <c r="R213" s="229">
        <f>Q213*H213</f>
        <v>0.0061000000000000004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136</v>
      </c>
      <c r="AT213" s="231" t="s">
        <v>132</v>
      </c>
      <c r="AU213" s="231" t="s">
        <v>86</v>
      </c>
      <c r="AY213" s="16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84</v>
      </c>
      <c r="BK213" s="232">
        <f>ROUND(I213*H213,2)</f>
        <v>0</v>
      </c>
      <c r="BL213" s="16" t="s">
        <v>136</v>
      </c>
      <c r="BM213" s="231" t="s">
        <v>287</v>
      </c>
    </row>
    <row r="214" s="2" customFormat="1">
      <c r="A214" s="37"/>
      <c r="B214" s="38"/>
      <c r="C214" s="39"/>
      <c r="D214" s="233" t="s">
        <v>138</v>
      </c>
      <c r="E214" s="39"/>
      <c r="F214" s="234" t="s">
        <v>288</v>
      </c>
      <c r="G214" s="39"/>
      <c r="H214" s="39"/>
      <c r="I214" s="235"/>
      <c r="J214" s="39"/>
      <c r="K214" s="39"/>
      <c r="L214" s="43"/>
      <c r="M214" s="236"/>
      <c r="N214" s="237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138</v>
      </c>
      <c r="AU214" s="16" t="s">
        <v>86</v>
      </c>
    </row>
    <row r="215" s="13" customFormat="1">
      <c r="A215" s="13"/>
      <c r="B215" s="238"/>
      <c r="C215" s="239"/>
      <c r="D215" s="233" t="s">
        <v>140</v>
      </c>
      <c r="E215" s="240" t="s">
        <v>1</v>
      </c>
      <c r="F215" s="241" t="s">
        <v>289</v>
      </c>
      <c r="G215" s="239"/>
      <c r="H215" s="242">
        <v>61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140</v>
      </c>
      <c r="AU215" s="248" t="s">
        <v>86</v>
      </c>
      <c r="AV215" s="13" t="s">
        <v>86</v>
      </c>
      <c r="AW215" s="13" t="s">
        <v>32</v>
      </c>
      <c r="AX215" s="13" t="s">
        <v>84</v>
      </c>
      <c r="AY215" s="248" t="s">
        <v>130</v>
      </c>
    </row>
    <row r="216" s="2" customFormat="1" ht="24.15" customHeight="1">
      <c r="A216" s="37"/>
      <c r="B216" s="38"/>
      <c r="C216" s="219" t="s">
        <v>290</v>
      </c>
      <c r="D216" s="219" t="s">
        <v>132</v>
      </c>
      <c r="E216" s="220" t="s">
        <v>291</v>
      </c>
      <c r="F216" s="221" t="s">
        <v>292</v>
      </c>
      <c r="G216" s="222" t="s">
        <v>135</v>
      </c>
      <c r="H216" s="223">
        <v>35</v>
      </c>
      <c r="I216" s="224"/>
      <c r="J216" s="225">
        <f>ROUND(I216*H216,2)</f>
        <v>0</v>
      </c>
      <c r="K216" s="226"/>
      <c r="L216" s="43"/>
      <c r="M216" s="227" t="s">
        <v>1</v>
      </c>
      <c r="N216" s="228" t="s">
        <v>41</v>
      </c>
      <c r="O216" s="90"/>
      <c r="P216" s="229">
        <f>O216*H216</f>
        <v>0</v>
      </c>
      <c r="Q216" s="229">
        <v>0.0011999999999999999</v>
      </c>
      <c r="R216" s="229">
        <f>Q216*H216</f>
        <v>0.041999999999999996</v>
      </c>
      <c r="S216" s="229">
        <v>0</v>
      </c>
      <c r="T216" s="23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136</v>
      </c>
      <c r="AT216" s="231" t="s">
        <v>132</v>
      </c>
      <c r="AU216" s="231" t="s">
        <v>86</v>
      </c>
      <c r="AY216" s="16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84</v>
      </c>
      <c r="BK216" s="232">
        <f>ROUND(I216*H216,2)</f>
        <v>0</v>
      </c>
      <c r="BL216" s="16" t="s">
        <v>136</v>
      </c>
      <c r="BM216" s="231" t="s">
        <v>293</v>
      </c>
    </row>
    <row r="217" s="2" customFormat="1">
      <c r="A217" s="37"/>
      <c r="B217" s="38"/>
      <c r="C217" s="39"/>
      <c r="D217" s="233" t="s">
        <v>138</v>
      </c>
      <c r="E217" s="39"/>
      <c r="F217" s="234" t="s">
        <v>294</v>
      </c>
      <c r="G217" s="39"/>
      <c r="H217" s="39"/>
      <c r="I217" s="235"/>
      <c r="J217" s="39"/>
      <c r="K217" s="39"/>
      <c r="L217" s="43"/>
      <c r="M217" s="236"/>
      <c r="N217" s="237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138</v>
      </c>
      <c r="AU217" s="16" t="s">
        <v>86</v>
      </c>
    </row>
    <row r="218" s="13" customFormat="1">
      <c r="A218" s="13"/>
      <c r="B218" s="238"/>
      <c r="C218" s="239"/>
      <c r="D218" s="233" t="s">
        <v>140</v>
      </c>
      <c r="E218" s="240" t="s">
        <v>1</v>
      </c>
      <c r="F218" s="241" t="s">
        <v>295</v>
      </c>
      <c r="G218" s="239"/>
      <c r="H218" s="242">
        <v>12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140</v>
      </c>
      <c r="AU218" s="248" t="s">
        <v>86</v>
      </c>
      <c r="AV218" s="13" t="s">
        <v>86</v>
      </c>
      <c r="AW218" s="13" t="s">
        <v>32</v>
      </c>
      <c r="AX218" s="13" t="s">
        <v>76</v>
      </c>
      <c r="AY218" s="248" t="s">
        <v>130</v>
      </c>
    </row>
    <row r="219" s="13" customFormat="1">
      <c r="A219" s="13"/>
      <c r="B219" s="238"/>
      <c r="C219" s="239"/>
      <c r="D219" s="233" t="s">
        <v>140</v>
      </c>
      <c r="E219" s="240" t="s">
        <v>1</v>
      </c>
      <c r="F219" s="241" t="s">
        <v>296</v>
      </c>
      <c r="G219" s="239"/>
      <c r="H219" s="242">
        <v>23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140</v>
      </c>
      <c r="AU219" s="248" t="s">
        <v>86</v>
      </c>
      <c r="AV219" s="13" t="s">
        <v>86</v>
      </c>
      <c r="AW219" s="13" t="s">
        <v>32</v>
      </c>
      <c r="AX219" s="13" t="s">
        <v>76</v>
      </c>
      <c r="AY219" s="248" t="s">
        <v>130</v>
      </c>
    </row>
    <row r="220" s="14" customFormat="1">
      <c r="A220" s="14"/>
      <c r="B220" s="249"/>
      <c r="C220" s="250"/>
      <c r="D220" s="233" t="s">
        <v>140</v>
      </c>
      <c r="E220" s="251" t="s">
        <v>1</v>
      </c>
      <c r="F220" s="252" t="s">
        <v>148</v>
      </c>
      <c r="G220" s="250"/>
      <c r="H220" s="253">
        <v>35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140</v>
      </c>
      <c r="AU220" s="259" t="s">
        <v>86</v>
      </c>
      <c r="AV220" s="14" t="s">
        <v>136</v>
      </c>
      <c r="AW220" s="14" t="s">
        <v>32</v>
      </c>
      <c r="AX220" s="14" t="s">
        <v>84</v>
      </c>
      <c r="AY220" s="259" t="s">
        <v>130</v>
      </c>
    </row>
    <row r="221" s="2" customFormat="1" ht="16.5" customHeight="1">
      <c r="A221" s="37"/>
      <c r="B221" s="38"/>
      <c r="C221" s="219" t="s">
        <v>297</v>
      </c>
      <c r="D221" s="219" t="s">
        <v>132</v>
      </c>
      <c r="E221" s="220" t="s">
        <v>298</v>
      </c>
      <c r="F221" s="221" t="s">
        <v>299</v>
      </c>
      <c r="G221" s="222" t="s">
        <v>156</v>
      </c>
      <c r="H221" s="223">
        <v>236.5</v>
      </c>
      <c r="I221" s="224"/>
      <c r="J221" s="225">
        <f>ROUND(I221*H221,2)</f>
        <v>0</v>
      </c>
      <c r="K221" s="226"/>
      <c r="L221" s="43"/>
      <c r="M221" s="227" t="s">
        <v>1</v>
      </c>
      <c r="N221" s="228" t="s">
        <v>41</v>
      </c>
      <c r="O221" s="90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136</v>
      </c>
      <c r="AT221" s="231" t="s">
        <v>132</v>
      </c>
      <c r="AU221" s="231" t="s">
        <v>86</v>
      </c>
      <c r="AY221" s="16" t="s">
        <v>130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84</v>
      </c>
      <c r="BK221" s="232">
        <f>ROUND(I221*H221,2)</f>
        <v>0</v>
      </c>
      <c r="BL221" s="16" t="s">
        <v>136</v>
      </c>
      <c r="BM221" s="231" t="s">
        <v>300</v>
      </c>
    </row>
    <row r="222" s="2" customFormat="1">
      <c r="A222" s="37"/>
      <c r="B222" s="38"/>
      <c r="C222" s="39"/>
      <c r="D222" s="233" t="s">
        <v>138</v>
      </c>
      <c r="E222" s="39"/>
      <c r="F222" s="234" t="s">
        <v>301</v>
      </c>
      <c r="G222" s="39"/>
      <c r="H222" s="39"/>
      <c r="I222" s="235"/>
      <c r="J222" s="39"/>
      <c r="K222" s="39"/>
      <c r="L222" s="43"/>
      <c r="M222" s="236"/>
      <c r="N222" s="237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138</v>
      </c>
      <c r="AU222" s="16" t="s">
        <v>86</v>
      </c>
    </row>
    <row r="223" s="13" customFormat="1">
      <c r="A223" s="13"/>
      <c r="B223" s="238"/>
      <c r="C223" s="239"/>
      <c r="D223" s="233" t="s">
        <v>140</v>
      </c>
      <c r="E223" s="240" t="s">
        <v>1</v>
      </c>
      <c r="F223" s="241" t="s">
        <v>265</v>
      </c>
      <c r="G223" s="239"/>
      <c r="H223" s="242">
        <v>83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140</v>
      </c>
      <c r="AU223" s="248" t="s">
        <v>86</v>
      </c>
      <c r="AV223" s="13" t="s">
        <v>86</v>
      </c>
      <c r="AW223" s="13" t="s">
        <v>32</v>
      </c>
      <c r="AX223" s="13" t="s">
        <v>76</v>
      </c>
      <c r="AY223" s="248" t="s">
        <v>130</v>
      </c>
    </row>
    <row r="224" s="13" customFormat="1">
      <c r="A224" s="13"/>
      <c r="B224" s="238"/>
      <c r="C224" s="239"/>
      <c r="D224" s="233" t="s">
        <v>140</v>
      </c>
      <c r="E224" s="240" t="s">
        <v>1</v>
      </c>
      <c r="F224" s="241" t="s">
        <v>271</v>
      </c>
      <c r="G224" s="239"/>
      <c r="H224" s="242">
        <v>36.5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140</v>
      </c>
      <c r="AU224" s="248" t="s">
        <v>86</v>
      </c>
      <c r="AV224" s="13" t="s">
        <v>86</v>
      </c>
      <c r="AW224" s="13" t="s">
        <v>32</v>
      </c>
      <c r="AX224" s="13" t="s">
        <v>76</v>
      </c>
      <c r="AY224" s="248" t="s">
        <v>130</v>
      </c>
    </row>
    <row r="225" s="13" customFormat="1">
      <c r="A225" s="13"/>
      <c r="B225" s="238"/>
      <c r="C225" s="239"/>
      <c r="D225" s="233" t="s">
        <v>140</v>
      </c>
      <c r="E225" s="240" t="s">
        <v>1</v>
      </c>
      <c r="F225" s="241" t="s">
        <v>277</v>
      </c>
      <c r="G225" s="239"/>
      <c r="H225" s="242">
        <v>17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140</v>
      </c>
      <c r="AU225" s="248" t="s">
        <v>86</v>
      </c>
      <c r="AV225" s="13" t="s">
        <v>86</v>
      </c>
      <c r="AW225" s="13" t="s">
        <v>32</v>
      </c>
      <c r="AX225" s="13" t="s">
        <v>76</v>
      </c>
      <c r="AY225" s="248" t="s">
        <v>130</v>
      </c>
    </row>
    <row r="226" s="13" customFormat="1">
      <c r="A226" s="13"/>
      <c r="B226" s="238"/>
      <c r="C226" s="239"/>
      <c r="D226" s="233" t="s">
        <v>140</v>
      </c>
      <c r="E226" s="240" t="s">
        <v>1</v>
      </c>
      <c r="F226" s="241" t="s">
        <v>283</v>
      </c>
      <c r="G226" s="239"/>
      <c r="H226" s="242">
        <v>39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140</v>
      </c>
      <c r="AU226" s="248" t="s">
        <v>86</v>
      </c>
      <c r="AV226" s="13" t="s">
        <v>86</v>
      </c>
      <c r="AW226" s="13" t="s">
        <v>32</v>
      </c>
      <c r="AX226" s="13" t="s">
        <v>76</v>
      </c>
      <c r="AY226" s="248" t="s">
        <v>130</v>
      </c>
    </row>
    <row r="227" s="13" customFormat="1">
      <c r="A227" s="13"/>
      <c r="B227" s="238"/>
      <c r="C227" s="239"/>
      <c r="D227" s="233" t="s">
        <v>140</v>
      </c>
      <c r="E227" s="240" t="s">
        <v>1</v>
      </c>
      <c r="F227" s="241" t="s">
        <v>289</v>
      </c>
      <c r="G227" s="239"/>
      <c r="H227" s="242">
        <v>61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140</v>
      </c>
      <c r="AU227" s="248" t="s">
        <v>86</v>
      </c>
      <c r="AV227" s="13" t="s">
        <v>86</v>
      </c>
      <c r="AW227" s="13" t="s">
        <v>32</v>
      </c>
      <c r="AX227" s="13" t="s">
        <v>76</v>
      </c>
      <c r="AY227" s="248" t="s">
        <v>130</v>
      </c>
    </row>
    <row r="228" s="14" customFormat="1">
      <c r="A228" s="14"/>
      <c r="B228" s="249"/>
      <c r="C228" s="250"/>
      <c r="D228" s="233" t="s">
        <v>140</v>
      </c>
      <c r="E228" s="251" t="s">
        <v>1</v>
      </c>
      <c r="F228" s="252" t="s">
        <v>148</v>
      </c>
      <c r="G228" s="250"/>
      <c r="H228" s="253">
        <v>236.5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140</v>
      </c>
      <c r="AU228" s="259" t="s">
        <v>86</v>
      </c>
      <c r="AV228" s="14" t="s">
        <v>136</v>
      </c>
      <c r="AW228" s="14" t="s">
        <v>32</v>
      </c>
      <c r="AX228" s="14" t="s">
        <v>84</v>
      </c>
      <c r="AY228" s="259" t="s">
        <v>130</v>
      </c>
    </row>
    <row r="229" s="2" customFormat="1" ht="16.5" customHeight="1">
      <c r="A229" s="37"/>
      <c r="B229" s="38"/>
      <c r="C229" s="219" t="s">
        <v>302</v>
      </c>
      <c r="D229" s="219" t="s">
        <v>132</v>
      </c>
      <c r="E229" s="220" t="s">
        <v>303</v>
      </c>
      <c r="F229" s="221" t="s">
        <v>304</v>
      </c>
      <c r="G229" s="222" t="s">
        <v>135</v>
      </c>
      <c r="H229" s="223">
        <v>35</v>
      </c>
      <c r="I229" s="224"/>
      <c r="J229" s="225">
        <f>ROUND(I229*H229,2)</f>
        <v>0</v>
      </c>
      <c r="K229" s="226"/>
      <c r="L229" s="43"/>
      <c r="M229" s="227" t="s">
        <v>1</v>
      </c>
      <c r="N229" s="228" t="s">
        <v>41</v>
      </c>
      <c r="O229" s="90"/>
      <c r="P229" s="229">
        <f>O229*H229</f>
        <v>0</v>
      </c>
      <c r="Q229" s="229">
        <v>1.0000000000000001E-05</v>
      </c>
      <c r="R229" s="229">
        <f>Q229*H229</f>
        <v>0.00035000000000000005</v>
      </c>
      <c r="S229" s="229">
        <v>0</v>
      </c>
      <c r="T229" s="23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136</v>
      </c>
      <c r="AT229" s="231" t="s">
        <v>132</v>
      </c>
      <c r="AU229" s="231" t="s">
        <v>86</v>
      </c>
      <c r="AY229" s="16" t="s">
        <v>130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84</v>
      </c>
      <c r="BK229" s="232">
        <f>ROUND(I229*H229,2)</f>
        <v>0</v>
      </c>
      <c r="BL229" s="16" t="s">
        <v>136</v>
      </c>
      <c r="BM229" s="231" t="s">
        <v>305</v>
      </c>
    </row>
    <row r="230" s="2" customFormat="1">
      <c r="A230" s="37"/>
      <c r="B230" s="38"/>
      <c r="C230" s="39"/>
      <c r="D230" s="233" t="s">
        <v>138</v>
      </c>
      <c r="E230" s="39"/>
      <c r="F230" s="234" t="s">
        <v>306</v>
      </c>
      <c r="G230" s="39"/>
      <c r="H230" s="39"/>
      <c r="I230" s="235"/>
      <c r="J230" s="39"/>
      <c r="K230" s="39"/>
      <c r="L230" s="43"/>
      <c r="M230" s="236"/>
      <c r="N230" s="237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138</v>
      </c>
      <c r="AU230" s="16" t="s">
        <v>86</v>
      </c>
    </row>
    <row r="231" s="13" customFormat="1">
      <c r="A231" s="13"/>
      <c r="B231" s="238"/>
      <c r="C231" s="239"/>
      <c r="D231" s="233" t="s">
        <v>140</v>
      </c>
      <c r="E231" s="240" t="s">
        <v>1</v>
      </c>
      <c r="F231" s="241" t="s">
        <v>295</v>
      </c>
      <c r="G231" s="239"/>
      <c r="H231" s="242">
        <v>12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140</v>
      </c>
      <c r="AU231" s="248" t="s">
        <v>86</v>
      </c>
      <c r="AV231" s="13" t="s">
        <v>86</v>
      </c>
      <c r="AW231" s="13" t="s">
        <v>32</v>
      </c>
      <c r="AX231" s="13" t="s">
        <v>76</v>
      </c>
      <c r="AY231" s="248" t="s">
        <v>130</v>
      </c>
    </row>
    <row r="232" s="13" customFormat="1">
      <c r="A232" s="13"/>
      <c r="B232" s="238"/>
      <c r="C232" s="239"/>
      <c r="D232" s="233" t="s">
        <v>140</v>
      </c>
      <c r="E232" s="240" t="s">
        <v>1</v>
      </c>
      <c r="F232" s="241" t="s">
        <v>296</v>
      </c>
      <c r="G232" s="239"/>
      <c r="H232" s="242">
        <v>23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140</v>
      </c>
      <c r="AU232" s="248" t="s">
        <v>86</v>
      </c>
      <c r="AV232" s="13" t="s">
        <v>86</v>
      </c>
      <c r="AW232" s="13" t="s">
        <v>32</v>
      </c>
      <c r="AX232" s="13" t="s">
        <v>76</v>
      </c>
      <c r="AY232" s="248" t="s">
        <v>130</v>
      </c>
    </row>
    <row r="233" s="14" customFormat="1">
      <c r="A233" s="14"/>
      <c r="B233" s="249"/>
      <c r="C233" s="250"/>
      <c r="D233" s="233" t="s">
        <v>140</v>
      </c>
      <c r="E233" s="251" t="s">
        <v>1</v>
      </c>
      <c r="F233" s="252" t="s">
        <v>148</v>
      </c>
      <c r="G233" s="250"/>
      <c r="H233" s="253">
        <v>35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140</v>
      </c>
      <c r="AU233" s="259" t="s">
        <v>86</v>
      </c>
      <c r="AV233" s="14" t="s">
        <v>136</v>
      </c>
      <c r="AW233" s="14" t="s">
        <v>32</v>
      </c>
      <c r="AX233" s="14" t="s">
        <v>84</v>
      </c>
      <c r="AY233" s="259" t="s">
        <v>130</v>
      </c>
    </row>
    <row r="234" s="2" customFormat="1" ht="33" customHeight="1">
      <c r="A234" s="37"/>
      <c r="B234" s="38"/>
      <c r="C234" s="219" t="s">
        <v>307</v>
      </c>
      <c r="D234" s="219" t="s">
        <v>132</v>
      </c>
      <c r="E234" s="220" t="s">
        <v>308</v>
      </c>
      <c r="F234" s="221" t="s">
        <v>309</v>
      </c>
      <c r="G234" s="222" t="s">
        <v>156</v>
      </c>
      <c r="H234" s="223">
        <v>18.5</v>
      </c>
      <c r="I234" s="224"/>
      <c r="J234" s="225">
        <f>ROUND(I234*H234,2)</f>
        <v>0</v>
      </c>
      <c r="K234" s="226"/>
      <c r="L234" s="43"/>
      <c r="M234" s="227" t="s">
        <v>1</v>
      </c>
      <c r="N234" s="228" t="s">
        <v>41</v>
      </c>
      <c r="O234" s="90"/>
      <c r="P234" s="229">
        <f>O234*H234</f>
        <v>0</v>
      </c>
      <c r="Q234" s="229">
        <v>0.16850000000000001</v>
      </c>
      <c r="R234" s="229">
        <f>Q234*H234</f>
        <v>3.1172500000000003</v>
      </c>
      <c r="S234" s="229">
        <v>0</v>
      </c>
      <c r="T234" s="23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136</v>
      </c>
      <c r="AT234" s="231" t="s">
        <v>132</v>
      </c>
      <c r="AU234" s="231" t="s">
        <v>86</v>
      </c>
      <c r="AY234" s="16" t="s">
        <v>130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84</v>
      </c>
      <c r="BK234" s="232">
        <f>ROUND(I234*H234,2)</f>
        <v>0</v>
      </c>
      <c r="BL234" s="16" t="s">
        <v>136</v>
      </c>
      <c r="BM234" s="231" t="s">
        <v>310</v>
      </c>
    </row>
    <row r="235" s="2" customFormat="1">
      <c r="A235" s="37"/>
      <c r="B235" s="38"/>
      <c r="C235" s="39"/>
      <c r="D235" s="233" t="s">
        <v>138</v>
      </c>
      <c r="E235" s="39"/>
      <c r="F235" s="234" t="s">
        <v>311</v>
      </c>
      <c r="G235" s="39"/>
      <c r="H235" s="39"/>
      <c r="I235" s="235"/>
      <c r="J235" s="39"/>
      <c r="K235" s="39"/>
      <c r="L235" s="43"/>
      <c r="M235" s="236"/>
      <c r="N235" s="237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138</v>
      </c>
      <c r="AU235" s="16" t="s">
        <v>86</v>
      </c>
    </row>
    <row r="236" s="2" customFormat="1" ht="24.15" customHeight="1">
      <c r="A236" s="37"/>
      <c r="B236" s="38"/>
      <c r="C236" s="260" t="s">
        <v>312</v>
      </c>
      <c r="D236" s="260" t="s">
        <v>192</v>
      </c>
      <c r="E236" s="261" t="s">
        <v>313</v>
      </c>
      <c r="F236" s="262" t="s">
        <v>314</v>
      </c>
      <c r="G236" s="263" t="s">
        <v>156</v>
      </c>
      <c r="H236" s="264">
        <v>3.2000000000000002</v>
      </c>
      <c r="I236" s="265"/>
      <c r="J236" s="266">
        <f>ROUND(I236*H236,2)</f>
        <v>0</v>
      </c>
      <c r="K236" s="267"/>
      <c r="L236" s="268"/>
      <c r="M236" s="269" t="s">
        <v>1</v>
      </c>
      <c r="N236" s="270" t="s">
        <v>41</v>
      </c>
      <c r="O236" s="90"/>
      <c r="P236" s="229">
        <f>O236*H236</f>
        <v>0</v>
      </c>
      <c r="Q236" s="229">
        <v>0.12</v>
      </c>
      <c r="R236" s="229">
        <f>Q236*H236</f>
        <v>0.38400000000000001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179</v>
      </c>
      <c r="AT236" s="231" t="s">
        <v>192</v>
      </c>
      <c r="AU236" s="231" t="s">
        <v>86</v>
      </c>
      <c r="AY236" s="16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84</v>
      </c>
      <c r="BK236" s="232">
        <f>ROUND(I236*H236,2)</f>
        <v>0</v>
      </c>
      <c r="BL236" s="16" t="s">
        <v>136</v>
      </c>
      <c r="BM236" s="231" t="s">
        <v>315</v>
      </c>
    </row>
    <row r="237" s="2" customFormat="1">
      <c r="A237" s="37"/>
      <c r="B237" s="38"/>
      <c r="C237" s="39"/>
      <c r="D237" s="233" t="s">
        <v>138</v>
      </c>
      <c r="E237" s="39"/>
      <c r="F237" s="234" t="s">
        <v>314</v>
      </c>
      <c r="G237" s="39"/>
      <c r="H237" s="39"/>
      <c r="I237" s="235"/>
      <c r="J237" s="39"/>
      <c r="K237" s="39"/>
      <c r="L237" s="43"/>
      <c r="M237" s="236"/>
      <c r="N237" s="237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138</v>
      </c>
      <c r="AU237" s="16" t="s">
        <v>86</v>
      </c>
    </row>
    <row r="238" s="13" customFormat="1">
      <c r="A238" s="13"/>
      <c r="B238" s="238"/>
      <c r="C238" s="239"/>
      <c r="D238" s="233" t="s">
        <v>140</v>
      </c>
      <c r="E238" s="240" t="s">
        <v>1</v>
      </c>
      <c r="F238" s="241" t="s">
        <v>316</v>
      </c>
      <c r="G238" s="239"/>
      <c r="H238" s="242">
        <v>3.2000000000000002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140</v>
      </c>
      <c r="AU238" s="248" t="s">
        <v>86</v>
      </c>
      <c r="AV238" s="13" t="s">
        <v>86</v>
      </c>
      <c r="AW238" s="13" t="s">
        <v>32</v>
      </c>
      <c r="AX238" s="13" t="s">
        <v>84</v>
      </c>
      <c r="AY238" s="248" t="s">
        <v>130</v>
      </c>
    </row>
    <row r="239" s="2" customFormat="1" ht="24.15" customHeight="1">
      <c r="A239" s="37"/>
      <c r="B239" s="38"/>
      <c r="C239" s="260" t="s">
        <v>317</v>
      </c>
      <c r="D239" s="260" t="s">
        <v>192</v>
      </c>
      <c r="E239" s="261" t="s">
        <v>318</v>
      </c>
      <c r="F239" s="262" t="s">
        <v>319</v>
      </c>
      <c r="G239" s="263" t="s">
        <v>156</v>
      </c>
      <c r="H239" s="264">
        <v>4</v>
      </c>
      <c r="I239" s="265"/>
      <c r="J239" s="266">
        <f>ROUND(I239*H239,2)</f>
        <v>0</v>
      </c>
      <c r="K239" s="267"/>
      <c r="L239" s="268"/>
      <c r="M239" s="269" t="s">
        <v>1</v>
      </c>
      <c r="N239" s="270" t="s">
        <v>41</v>
      </c>
      <c r="O239" s="90"/>
      <c r="P239" s="229">
        <f>O239*H239</f>
        <v>0</v>
      </c>
      <c r="Q239" s="229">
        <v>0.065670000000000006</v>
      </c>
      <c r="R239" s="229">
        <f>Q239*H239</f>
        <v>0.26268000000000002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179</v>
      </c>
      <c r="AT239" s="231" t="s">
        <v>192</v>
      </c>
      <c r="AU239" s="231" t="s">
        <v>86</v>
      </c>
      <c r="AY239" s="16" t="s">
        <v>130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84</v>
      </c>
      <c r="BK239" s="232">
        <f>ROUND(I239*H239,2)</f>
        <v>0</v>
      </c>
      <c r="BL239" s="16" t="s">
        <v>136</v>
      </c>
      <c r="BM239" s="231" t="s">
        <v>320</v>
      </c>
    </row>
    <row r="240" s="2" customFormat="1">
      <c r="A240" s="37"/>
      <c r="B240" s="38"/>
      <c r="C240" s="39"/>
      <c r="D240" s="233" t="s">
        <v>138</v>
      </c>
      <c r="E240" s="39"/>
      <c r="F240" s="234" t="s">
        <v>319</v>
      </c>
      <c r="G240" s="39"/>
      <c r="H240" s="39"/>
      <c r="I240" s="235"/>
      <c r="J240" s="39"/>
      <c r="K240" s="39"/>
      <c r="L240" s="43"/>
      <c r="M240" s="236"/>
      <c r="N240" s="237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138</v>
      </c>
      <c r="AU240" s="16" t="s">
        <v>86</v>
      </c>
    </row>
    <row r="241" s="13" customFormat="1">
      <c r="A241" s="13"/>
      <c r="B241" s="238"/>
      <c r="C241" s="239"/>
      <c r="D241" s="233" t="s">
        <v>140</v>
      </c>
      <c r="E241" s="240" t="s">
        <v>1</v>
      </c>
      <c r="F241" s="241" t="s">
        <v>321</v>
      </c>
      <c r="G241" s="239"/>
      <c r="H241" s="242">
        <v>2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140</v>
      </c>
      <c r="AU241" s="248" t="s">
        <v>86</v>
      </c>
      <c r="AV241" s="13" t="s">
        <v>86</v>
      </c>
      <c r="AW241" s="13" t="s">
        <v>32</v>
      </c>
      <c r="AX241" s="13" t="s">
        <v>76</v>
      </c>
      <c r="AY241" s="248" t="s">
        <v>130</v>
      </c>
    </row>
    <row r="242" s="13" customFormat="1">
      <c r="A242" s="13"/>
      <c r="B242" s="238"/>
      <c r="C242" s="239"/>
      <c r="D242" s="233" t="s">
        <v>140</v>
      </c>
      <c r="E242" s="240" t="s">
        <v>1</v>
      </c>
      <c r="F242" s="241" t="s">
        <v>322</v>
      </c>
      <c r="G242" s="239"/>
      <c r="H242" s="242">
        <v>2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140</v>
      </c>
      <c r="AU242" s="248" t="s">
        <v>86</v>
      </c>
      <c r="AV242" s="13" t="s">
        <v>86</v>
      </c>
      <c r="AW242" s="13" t="s">
        <v>32</v>
      </c>
      <c r="AX242" s="13" t="s">
        <v>76</v>
      </c>
      <c r="AY242" s="248" t="s">
        <v>130</v>
      </c>
    </row>
    <row r="243" s="14" customFormat="1">
      <c r="A243" s="14"/>
      <c r="B243" s="249"/>
      <c r="C243" s="250"/>
      <c r="D243" s="233" t="s">
        <v>140</v>
      </c>
      <c r="E243" s="251" t="s">
        <v>1</v>
      </c>
      <c r="F243" s="252" t="s">
        <v>148</v>
      </c>
      <c r="G243" s="250"/>
      <c r="H243" s="253">
        <v>4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140</v>
      </c>
      <c r="AU243" s="259" t="s">
        <v>86</v>
      </c>
      <c r="AV243" s="14" t="s">
        <v>136</v>
      </c>
      <c r="AW243" s="14" t="s">
        <v>32</v>
      </c>
      <c r="AX243" s="14" t="s">
        <v>84</v>
      </c>
      <c r="AY243" s="259" t="s">
        <v>130</v>
      </c>
    </row>
    <row r="244" s="2" customFormat="1" ht="24.15" customHeight="1">
      <c r="A244" s="37"/>
      <c r="B244" s="38"/>
      <c r="C244" s="260" t="s">
        <v>323</v>
      </c>
      <c r="D244" s="260" t="s">
        <v>192</v>
      </c>
      <c r="E244" s="261" t="s">
        <v>324</v>
      </c>
      <c r="F244" s="262" t="s">
        <v>325</v>
      </c>
      <c r="G244" s="263" t="s">
        <v>156</v>
      </c>
      <c r="H244" s="264">
        <v>8</v>
      </c>
      <c r="I244" s="265"/>
      <c r="J244" s="266">
        <f>ROUND(I244*H244,2)</f>
        <v>0</v>
      </c>
      <c r="K244" s="267"/>
      <c r="L244" s="268"/>
      <c r="M244" s="269" t="s">
        <v>1</v>
      </c>
      <c r="N244" s="270" t="s">
        <v>41</v>
      </c>
      <c r="O244" s="90"/>
      <c r="P244" s="229">
        <f>O244*H244</f>
        <v>0</v>
      </c>
      <c r="Q244" s="229">
        <v>0.048300000000000003</v>
      </c>
      <c r="R244" s="229">
        <f>Q244*H244</f>
        <v>0.38640000000000002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179</v>
      </c>
      <c r="AT244" s="231" t="s">
        <v>192</v>
      </c>
      <c r="AU244" s="231" t="s">
        <v>86</v>
      </c>
      <c r="AY244" s="16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84</v>
      </c>
      <c r="BK244" s="232">
        <f>ROUND(I244*H244,2)</f>
        <v>0</v>
      </c>
      <c r="BL244" s="16" t="s">
        <v>136</v>
      </c>
      <c r="BM244" s="231" t="s">
        <v>326</v>
      </c>
    </row>
    <row r="245" s="2" customFormat="1">
      <c r="A245" s="37"/>
      <c r="B245" s="38"/>
      <c r="C245" s="39"/>
      <c r="D245" s="233" t="s">
        <v>138</v>
      </c>
      <c r="E245" s="39"/>
      <c r="F245" s="234" t="s">
        <v>325</v>
      </c>
      <c r="G245" s="39"/>
      <c r="H245" s="39"/>
      <c r="I245" s="235"/>
      <c r="J245" s="39"/>
      <c r="K245" s="39"/>
      <c r="L245" s="43"/>
      <c r="M245" s="236"/>
      <c r="N245" s="237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138</v>
      </c>
      <c r="AU245" s="16" t="s">
        <v>86</v>
      </c>
    </row>
    <row r="246" s="13" customFormat="1">
      <c r="A246" s="13"/>
      <c r="B246" s="238"/>
      <c r="C246" s="239"/>
      <c r="D246" s="233" t="s">
        <v>140</v>
      </c>
      <c r="E246" s="240" t="s">
        <v>1</v>
      </c>
      <c r="F246" s="241" t="s">
        <v>327</v>
      </c>
      <c r="G246" s="239"/>
      <c r="H246" s="242">
        <v>8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140</v>
      </c>
      <c r="AU246" s="248" t="s">
        <v>86</v>
      </c>
      <c r="AV246" s="13" t="s">
        <v>86</v>
      </c>
      <c r="AW246" s="13" t="s">
        <v>32</v>
      </c>
      <c r="AX246" s="13" t="s">
        <v>84</v>
      </c>
      <c r="AY246" s="248" t="s">
        <v>130</v>
      </c>
    </row>
    <row r="247" s="2" customFormat="1" ht="16.5" customHeight="1">
      <c r="A247" s="37"/>
      <c r="B247" s="38"/>
      <c r="C247" s="260" t="s">
        <v>328</v>
      </c>
      <c r="D247" s="260" t="s">
        <v>192</v>
      </c>
      <c r="E247" s="261" t="s">
        <v>329</v>
      </c>
      <c r="F247" s="262" t="s">
        <v>330</v>
      </c>
      <c r="G247" s="263" t="s">
        <v>156</v>
      </c>
      <c r="H247" s="264">
        <v>3.2999999999999998</v>
      </c>
      <c r="I247" s="265"/>
      <c r="J247" s="266">
        <f>ROUND(I247*H247,2)</f>
        <v>0</v>
      </c>
      <c r="K247" s="267"/>
      <c r="L247" s="268"/>
      <c r="M247" s="269" t="s">
        <v>1</v>
      </c>
      <c r="N247" s="270" t="s">
        <v>41</v>
      </c>
      <c r="O247" s="90"/>
      <c r="P247" s="229">
        <f>O247*H247</f>
        <v>0</v>
      </c>
      <c r="Q247" s="229">
        <v>0.080000000000000002</v>
      </c>
      <c r="R247" s="229">
        <f>Q247*H247</f>
        <v>0.26400000000000001</v>
      </c>
      <c r="S247" s="229">
        <v>0</v>
      </c>
      <c r="T247" s="23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1" t="s">
        <v>179</v>
      </c>
      <c r="AT247" s="231" t="s">
        <v>192</v>
      </c>
      <c r="AU247" s="231" t="s">
        <v>86</v>
      </c>
      <c r="AY247" s="16" t="s">
        <v>130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6" t="s">
        <v>84</v>
      </c>
      <c r="BK247" s="232">
        <f>ROUND(I247*H247,2)</f>
        <v>0</v>
      </c>
      <c r="BL247" s="16" t="s">
        <v>136</v>
      </c>
      <c r="BM247" s="231" t="s">
        <v>331</v>
      </c>
    </row>
    <row r="248" s="2" customFormat="1">
      <c r="A248" s="37"/>
      <c r="B248" s="38"/>
      <c r="C248" s="39"/>
      <c r="D248" s="233" t="s">
        <v>138</v>
      </c>
      <c r="E248" s="39"/>
      <c r="F248" s="234" t="s">
        <v>330</v>
      </c>
      <c r="G248" s="39"/>
      <c r="H248" s="39"/>
      <c r="I248" s="235"/>
      <c r="J248" s="39"/>
      <c r="K248" s="39"/>
      <c r="L248" s="43"/>
      <c r="M248" s="236"/>
      <c r="N248" s="237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138</v>
      </c>
      <c r="AU248" s="16" t="s">
        <v>86</v>
      </c>
    </row>
    <row r="249" s="13" customFormat="1">
      <c r="A249" s="13"/>
      <c r="B249" s="238"/>
      <c r="C249" s="239"/>
      <c r="D249" s="233" t="s">
        <v>140</v>
      </c>
      <c r="E249" s="240" t="s">
        <v>1</v>
      </c>
      <c r="F249" s="241" t="s">
        <v>332</v>
      </c>
      <c r="G249" s="239"/>
      <c r="H249" s="242">
        <v>3.2999999999999998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140</v>
      </c>
      <c r="AU249" s="248" t="s">
        <v>86</v>
      </c>
      <c r="AV249" s="13" t="s">
        <v>86</v>
      </c>
      <c r="AW249" s="13" t="s">
        <v>32</v>
      </c>
      <c r="AX249" s="13" t="s">
        <v>84</v>
      </c>
      <c r="AY249" s="248" t="s">
        <v>130</v>
      </c>
    </row>
    <row r="250" s="2" customFormat="1" ht="33" customHeight="1">
      <c r="A250" s="37"/>
      <c r="B250" s="38"/>
      <c r="C250" s="219" t="s">
        <v>333</v>
      </c>
      <c r="D250" s="219" t="s">
        <v>132</v>
      </c>
      <c r="E250" s="220" t="s">
        <v>334</v>
      </c>
      <c r="F250" s="221" t="s">
        <v>335</v>
      </c>
      <c r="G250" s="222" t="s">
        <v>156</v>
      </c>
      <c r="H250" s="223">
        <v>58.799999999999997</v>
      </c>
      <c r="I250" s="224"/>
      <c r="J250" s="225">
        <f>ROUND(I250*H250,2)</f>
        <v>0</v>
      </c>
      <c r="K250" s="226"/>
      <c r="L250" s="43"/>
      <c r="M250" s="227" t="s">
        <v>1</v>
      </c>
      <c r="N250" s="228" t="s">
        <v>41</v>
      </c>
      <c r="O250" s="90"/>
      <c r="P250" s="229">
        <f>O250*H250</f>
        <v>0</v>
      </c>
      <c r="Q250" s="229">
        <v>0.14041999999999999</v>
      </c>
      <c r="R250" s="229">
        <f>Q250*H250</f>
        <v>8.2566959999999998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136</v>
      </c>
      <c r="AT250" s="231" t="s">
        <v>132</v>
      </c>
      <c r="AU250" s="231" t="s">
        <v>86</v>
      </c>
      <c r="AY250" s="16" t="s">
        <v>130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84</v>
      </c>
      <c r="BK250" s="232">
        <f>ROUND(I250*H250,2)</f>
        <v>0</v>
      </c>
      <c r="BL250" s="16" t="s">
        <v>136</v>
      </c>
      <c r="BM250" s="231" t="s">
        <v>336</v>
      </c>
    </row>
    <row r="251" s="2" customFormat="1">
      <c r="A251" s="37"/>
      <c r="B251" s="38"/>
      <c r="C251" s="39"/>
      <c r="D251" s="233" t="s">
        <v>138</v>
      </c>
      <c r="E251" s="39"/>
      <c r="F251" s="234" t="s">
        <v>337</v>
      </c>
      <c r="G251" s="39"/>
      <c r="H251" s="39"/>
      <c r="I251" s="235"/>
      <c r="J251" s="39"/>
      <c r="K251" s="39"/>
      <c r="L251" s="43"/>
      <c r="M251" s="236"/>
      <c r="N251" s="237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138</v>
      </c>
      <c r="AU251" s="16" t="s">
        <v>86</v>
      </c>
    </row>
    <row r="252" s="2" customFormat="1" ht="16.5" customHeight="1">
      <c r="A252" s="37"/>
      <c r="B252" s="38"/>
      <c r="C252" s="260" t="s">
        <v>338</v>
      </c>
      <c r="D252" s="260" t="s">
        <v>192</v>
      </c>
      <c r="E252" s="261" t="s">
        <v>339</v>
      </c>
      <c r="F252" s="262" t="s">
        <v>340</v>
      </c>
      <c r="G252" s="263" t="s">
        <v>156</v>
      </c>
      <c r="H252" s="264">
        <v>58.799999999999997</v>
      </c>
      <c r="I252" s="265"/>
      <c r="J252" s="266">
        <f>ROUND(I252*H252,2)</f>
        <v>0</v>
      </c>
      <c r="K252" s="267"/>
      <c r="L252" s="268"/>
      <c r="M252" s="269" t="s">
        <v>1</v>
      </c>
      <c r="N252" s="270" t="s">
        <v>41</v>
      </c>
      <c r="O252" s="90"/>
      <c r="P252" s="229">
        <f>O252*H252</f>
        <v>0</v>
      </c>
      <c r="Q252" s="229">
        <v>0.045999999999999999</v>
      </c>
      <c r="R252" s="229">
        <f>Q252*H252</f>
        <v>2.7047999999999996</v>
      </c>
      <c r="S252" s="229">
        <v>0</v>
      </c>
      <c r="T252" s="23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179</v>
      </c>
      <c r="AT252" s="231" t="s">
        <v>192</v>
      </c>
      <c r="AU252" s="231" t="s">
        <v>86</v>
      </c>
      <c r="AY252" s="16" t="s">
        <v>130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84</v>
      </c>
      <c r="BK252" s="232">
        <f>ROUND(I252*H252,2)</f>
        <v>0</v>
      </c>
      <c r="BL252" s="16" t="s">
        <v>136</v>
      </c>
      <c r="BM252" s="231" t="s">
        <v>341</v>
      </c>
    </row>
    <row r="253" s="2" customFormat="1">
      <c r="A253" s="37"/>
      <c r="B253" s="38"/>
      <c r="C253" s="39"/>
      <c r="D253" s="233" t="s">
        <v>138</v>
      </c>
      <c r="E253" s="39"/>
      <c r="F253" s="234" t="s">
        <v>340</v>
      </c>
      <c r="G253" s="39"/>
      <c r="H253" s="39"/>
      <c r="I253" s="235"/>
      <c r="J253" s="39"/>
      <c r="K253" s="39"/>
      <c r="L253" s="43"/>
      <c r="M253" s="236"/>
      <c r="N253" s="237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138</v>
      </c>
      <c r="AU253" s="16" t="s">
        <v>86</v>
      </c>
    </row>
    <row r="254" s="13" customFormat="1">
      <c r="A254" s="13"/>
      <c r="B254" s="238"/>
      <c r="C254" s="239"/>
      <c r="D254" s="233" t="s">
        <v>140</v>
      </c>
      <c r="E254" s="240" t="s">
        <v>1</v>
      </c>
      <c r="F254" s="241" t="s">
        <v>342</v>
      </c>
      <c r="G254" s="239"/>
      <c r="H254" s="242">
        <v>58.799999999999997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140</v>
      </c>
      <c r="AU254" s="248" t="s">
        <v>86</v>
      </c>
      <c r="AV254" s="13" t="s">
        <v>86</v>
      </c>
      <c r="AW254" s="13" t="s">
        <v>32</v>
      </c>
      <c r="AX254" s="13" t="s">
        <v>84</v>
      </c>
      <c r="AY254" s="248" t="s">
        <v>130</v>
      </c>
    </row>
    <row r="255" s="2" customFormat="1" ht="24.15" customHeight="1">
      <c r="A255" s="37"/>
      <c r="B255" s="38"/>
      <c r="C255" s="219" t="s">
        <v>343</v>
      </c>
      <c r="D255" s="219" t="s">
        <v>132</v>
      </c>
      <c r="E255" s="220" t="s">
        <v>344</v>
      </c>
      <c r="F255" s="221" t="s">
        <v>345</v>
      </c>
      <c r="G255" s="222" t="s">
        <v>156</v>
      </c>
      <c r="H255" s="223">
        <v>8.1999999999999993</v>
      </c>
      <c r="I255" s="224"/>
      <c r="J255" s="225">
        <f>ROUND(I255*H255,2)</f>
        <v>0</v>
      </c>
      <c r="K255" s="226"/>
      <c r="L255" s="43"/>
      <c r="M255" s="227" t="s">
        <v>1</v>
      </c>
      <c r="N255" s="228" t="s">
        <v>41</v>
      </c>
      <c r="O255" s="90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1" t="s">
        <v>136</v>
      </c>
      <c r="AT255" s="231" t="s">
        <v>132</v>
      </c>
      <c r="AU255" s="231" t="s">
        <v>86</v>
      </c>
      <c r="AY255" s="16" t="s">
        <v>130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6" t="s">
        <v>84</v>
      </c>
      <c r="BK255" s="232">
        <f>ROUND(I255*H255,2)</f>
        <v>0</v>
      </c>
      <c r="BL255" s="16" t="s">
        <v>136</v>
      </c>
      <c r="BM255" s="231" t="s">
        <v>346</v>
      </c>
    </row>
    <row r="256" s="2" customFormat="1">
      <c r="A256" s="37"/>
      <c r="B256" s="38"/>
      <c r="C256" s="39"/>
      <c r="D256" s="233" t="s">
        <v>138</v>
      </c>
      <c r="E256" s="39"/>
      <c r="F256" s="234" t="s">
        <v>347</v>
      </c>
      <c r="G256" s="39"/>
      <c r="H256" s="39"/>
      <c r="I256" s="235"/>
      <c r="J256" s="39"/>
      <c r="K256" s="39"/>
      <c r="L256" s="43"/>
      <c r="M256" s="236"/>
      <c r="N256" s="237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138</v>
      </c>
      <c r="AU256" s="16" t="s">
        <v>86</v>
      </c>
    </row>
    <row r="257" s="13" customFormat="1">
      <c r="A257" s="13"/>
      <c r="B257" s="238"/>
      <c r="C257" s="239"/>
      <c r="D257" s="233" t="s">
        <v>140</v>
      </c>
      <c r="E257" s="240" t="s">
        <v>1</v>
      </c>
      <c r="F257" s="241" t="s">
        <v>348</v>
      </c>
      <c r="G257" s="239"/>
      <c r="H257" s="242">
        <v>3.2000000000000002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140</v>
      </c>
      <c r="AU257" s="248" t="s">
        <v>86</v>
      </c>
      <c r="AV257" s="13" t="s">
        <v>86</v>
      </c>
      <c r="AW257" s="13" t="s">
        <v>32</v>
      </c>
      <c r="AX257" s="13" t="s">
        <v>76</v>
      </c>
      <c r="AY257" s="248" t="s">
        <v>130</v>
      </c>
    </row>
    <row r="258" s="13" customFormat="1">
      <c r="A258" s="13"/>
      <c r="B258" s="238"/>
      <c r="C258" s="239"/>
      <c r="D258" s="233" t="s">
        <v>140</v>
      </c>
      <c r="E258" s="240" t="s">
        <v>1</v>
      </c>
      <c r="F258" s="241" t="s">
        <v>349</v>
      </c>
      <c r="G258" s="239"/>
      <c r="H258" s="242">
        <v>5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140</v>
      </c>
      <c r="AU258" s="248" t="s">
        <v>86</v>
      </c>
      <c r="AV258" s="13" t="s">
        <v>86</v>
      </c>
      <c r="AW258" s="13" t="s">
        <v>32</v>
      </c>
      <c r="AX258" s="13" t="s">
        <v>76</v>
      </c>
      <c r="AY258" s="248" t="s">
        <v>130</v>
      </c>
    </row>
    <row r="259" s="14" customFormat="1">
      <c r="A259" s="14"/>
      <c r="B259" s="249"/>
      <c r="C259" s="250"/>
      <c r="D259" s="233" t="s">
        <v>140</v>
      </c>
      <c r="E259" s="251" t="s">
        <v>1</v>
      </c>
      <c r="F259" s="252" t="s">
        <v>148</v>
      </c>
      <c r="G259" s="250"/>
      <c r="H259" s="253">
        <v>8.1999999999999993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140</v>
      </c>
      <c r="AU259" s="259" t="s">
        <v>86</v>
      </c>
      <c r="AV259" s="14" t="s">
        <v>136</v>
      </c>
      <c r="AW259" s="14" t="s">
        <v>32</v>
      </c>
      <c r="AX259" s="14" t="s">
        <v>84</v>
      </c>
      <c r="AY259" s="259" t="s">
        <v>130</v>
      </c>
    </row>
    <row r="260" s="2" customFormat="1" ht="24.15" customHeight="1">
      <c r="A260" s="37"/>
      <c r="B260" s="38"/>
      <c r="C260" s="219" t="s">
        <v>350</v>
      </c>
      <c r="D260" s="219" t="s">
        <v>132</v>
      </c>
      <c r="E260" s="220" t="s">
        <v>351</v>
      </c>
      <c r="F260" s="221" t="s">
        <v>352</v>
      </c>
      <c r="G260" s="222" t="s">
        <v>156</v>
      </c>
      <c r="H260" s="223">
        <v>21</v>
      </c>
      <c r="I260" s="224"/>
      <c r="J260" s="225">
        <f>ROUND(I260*H260,2)</f>
        <v>0</v>
      </c>
      <c r="K260" s="226"/>
      <c r="L260" s="43"/>
      <c r="M260" s="227" t="s">
        <v>1</v>
      </c>
      <c r="N260" s="228" t="s">
        <v>41</v>
      </c>
      <c r="O260" s="90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1" t="s">
        <v>136</v>
      </c>
      <c r="AT260" s="231" t="s">
        <v>132</v>
      </c>
      <c r="AU260" s="231" t="s">
        <v>86</v>
      </c>
      <c r="AY260" s="16" t="s">
        <v>130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6" t="s">
        <v>84</v>
      </c>
      <c r="BK260" s="232">
        <f>ROUND(I260*H260,2)</f>
        <v>0</v>
      </c>
      <c r="BL260" s="16" t="s">
        <v>136</v>
      </c>
      <c r="BM260" s="231" t="s">
        <v>353</v>
      </c>
    </row>
    <row r="261" s="2" customFormat="1">
      <c r="A261" s="37"/>
      <c r="B261" s="38"/>
      <c r="C261" s="39"/>
      <c r="D261" s="233" t="s">
        <v>138</v>
      </c>
      <c r="E261" s="39"/>
      <c r="F261" s="234" t="s">
        <v>354</v>
      </c>
      <c r="G261" s="39"/>
      <c r="H261" s="39"/>
      <c r="I261" s="235"/>
      <c r="J261" s="39"/>
      <c r="K261" s="39"/>
      <c r="L261" s="43"/>
      <c r="M261" s="236"/>
      <c r="N261" s="237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138</v>
      </c>
      <c r="AU261" s="16" t="s">
        <v>86</v>
      </c>
    </row>
    <row r="262" s="13" customFormat="1">
      <c r="A262" s="13"/>
      <c r="B262" s="238"/>
      <c r="C262" s="239"/>
      <c r="D262" s="233" t="s">
        <v>140</v>
      </c>
      <c r="E262" s="240" t="s">
        <v>1</v>
      </c>
      <c r="F262" s="241" t="s">
        <v>248</v>
      </c>
      <c r="G262" s="239"/>
      <c r="H262" s="242">
        <v>21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140</v>
      </c>
      <c r="AU262" s="248" t="s">
        <v>86</v>
      </c>
      <c r="AV262" s="13" t="s">
        <v>86</v>
      </c>
      <c r="AW262" s="13" t="s">
        <v>32</v>
      </c>
      <c r="AX262" s="13" t="s">
        <v>84</v>
      </c>
      <c r="AY262" s="248" t="s">
        <v>130</v>
      </c>
    </row>
    <row r="263" s="2" customFormat="1" ht="24.15" customHeight="1">
      <c r="A263" s="37"/>
      <c r="B263" s="38"/>
      <c r="C263" s="219" t="s">
        <v>355</v>
      </c>
      <c r="D263" s="219" t="s">
        <v>132</v>
      </c>
      <c r="E263" s="220" t="s">
        <v>356</v>
      </c>
      <c r="F263" s="221" t="s">
        <v>357</v>
      </c>
      <c r="G263" s="222" t="s">
        <v>135</v>
      </c>
      <c r="H263" s="223">
        <v>153.25</v>
      </c>
      <c r="I263" s="224"/>
      <c r="J263" s="225">
        <f>ROUND(I263*H263,2)</f>
        <v>0</v>
      </c>
      <c r="K263" s="226"/>
      <c r="L263" s="43"/>
      <c r="M263" s="227" t="s">
        <v>1</v>
      </c>
      <c r="N263" s="228" t="s">
        <v>41</v>
      </c>
      <c r="O263" s="90"/>
      <c r="P263" s="229">
        <f>O263*H263</f>
        <v>0</v>
      </c>
      <c r="Q263" s="229">
        <v>0</v>
      </c>
      <c r="R263" s="229">
        <f>Q263*H263</f>
        <v>0</v>
      </c>
      <c r="S263" s="229">
        <v>0.00050000000000000001</v>
      </c>
      <c r="T263" s="230">
        <f>S263*H263</f>
        <v>0.076624999999999999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136</v>
      </c>
      <c r="AT263" s="231" t="s">
        <v>132</v>
      </c>
      <c r="AU263" s="231" t="s">
        <v>86</v>
      </c>
      <c r="AY263" s="16" t="s">
        <v>130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84</v>
      </c>
      <c r="BK263" s="232">
        <f>ROUND(I263*H263,2)</f>
        <v>0</v>
      </c>
      <c r="BL263" s="16" t="s">
        <v>136</v>
      </c>
      <c r="BM263" s="231" t="s">
        <v>358</v>
      </c>
    </row>
    <row r="264" s="2" customFormat="1">
      <c r="A264" s="37"/>
      <c r="B264" s="38"/>
      <c r="C264" s="39"/>
      <c r="D264" s="233" t="s">
        <v>138</v>
      </c>
      <c r="E264" s="39"/>
      <c r="F264" s="234" t="s">
        <v>359</v>
      </c>
      <c r="G264" s="39"/>
      <c r="H264" s="39"/>
      <c r="I264" s="235"/>
      <c r="J264" s="39"/>
      <c r="K264" s="39"/>
      <c r="L264" s="43"/>
      <c r="M264" s="236"/>
      <c r="N264" s="237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138</v>
      </c>
      <c r="AU264" s="16" t="s">
        <v>86</v>
      </c>
    </row>
    <row r="265" s="13" customFormat="1">
      <c r="A265" s="13"/>
      <c r="B265" s="238"/>
      <c r="C265" s="239"/>
      <c r="D265" s="233" t="s">
        <v>140</v>
      </c>
      <c r="E265" s="240" t="s">
        <v>1</v>
      </c>
      <c r="F265" s="241" t="s">
        <v>360</v>
      </c>
      <c r="G265" s="239"/>
      <c r="H265" s="242">
        <v>118.25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140</v>
      </c>
      <c r="AU265" s="248" t="s">
        <v>86</v>
      </c>
      <c r="AV265" s="13" t="s">
        <v>86</v>
      </c>
      <c r="AW265" s="13" t="s">
        <v>32</v>
      </c>
      <c r="AX265" s="13" t="s">
        <v>76</v>
      </c>
      <c r="AY265" s="248" t="s">
        <v>130</v>
      </c>
    </row>
    <row r="266" s="13" customFormat="1">
      <c r="A266" s="13"/>
      <c r="B266" s="238"/>
      <c r="C266" s="239"/>
      <c r="D266" s="233" t="s">
        <v>140</v>
      </c>
      <c r="E266" s="240" t="s">
        <v>1</v>
      </c>
      <c r="F266" s="241" t="s">
        <v>333</v>
      </c>
      <c r="G266" s="239"/>
      <c r="H266" s="242">
        <v>35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140</v>
      </c>
      <c r="AU266" s="248" t="s">
        <v>86</v>
      </c>
      <c r="AV266" s="13" t="s">
        <v>86</v>
      </c>
      <c r="AW266" s="13" t="s">
        <v>32</v>
      </c>
      <c r="AX266" s="13" t="s">
        <v>76</v>
      </c>
      <c r="AY266" s="248" t="s">
        <v>130</v>
      </c>
    </row>
    <row r="267" s="14" customFormat="1">
      <c r="A267" s="14"/>
      <c r="B267" s="249"/>
      <c r="C267" s="250"/>
      <c r="D267" s="233" t="s">
        <v>140</v>
      </c>
      <c r="E267" s="251" t="s">
        <v>1</v>
      </c>
      <c r="F267" s="252" t="s">
        <v>148</v>
      </c>
      <c r="G267" s="250"/>
      <c r="H267" s="253">
        <v>153.25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140</v>
      </c>
      <c r="AU267" s="259" t="s">
        <v>86</v>
      </c>
      <c r="AV267" s="14" t="s">
        <v>136</v>
      </c>
      <c r="AW267" s="14" t="s">
        <v>32</v>
      </c>
      <c r="AX267" s="14" t="s">
        <v>84</v>
      </c>
      <c r="AY267" s="259" t="s">
        <v>130</v>
      </c>
    </row>
    <row r="268" s="2" customFormat="1" ht="24.15" customHeight="1">
      <c r="A268" s="37"/>
      <c r="B268" s="38"/>
      <c r="C268" s="219" t="s">
        <v>361</v>
      </c>
      <c r="D268" s="219" t="s">
        <v>132</v>
      </c>
      <c r="E268" s="220" t="s">
        <v>362</v>
      </c>
      <c r="F268" s="221" t="s">
        <v>363</v>
      </c>
      <c r="G268" s="222" t="s">
        <v>253</v>
      </c>
      <c r="H268" s="223">
        <v>12</v>
      </c>
      <c r="I268" s="224"/>
      <c r="J268" s="225">
        <f>ROUND(I268*H268,2)</f>
        <v>0</v>
      </c>
      <c r="K268" s="226"/>
      <c r="L268" s="43"/>
      <c r="M268" s="227" t="s">
        <v>1</v>
      </c>
      <c r="N268" s="228" t="s">
        <v>41</v>
      </c>
      <c r="O268" s="90"/>
      <c r="P268" s="229">
        <f>O268*H268</f>
        <v>0</v>
      </c>
      <c r="Q268" s="229">
        <v>0</v>
      </c>
      <c r="R268" s="229">
        <f>Q268*H268</f>
        <v>0</v>
      </c>
      <c r="S268" s="229">
        <v>0.0040000000000000001</v>
      </c>
      <c r="T268" s="230">
        <f>S268*H268</f>
        <v>0.048000000000000001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136</v>
      </c>
      <c r="AT268" s="231" t="s">
        <v>132</v>
      </c>
      <c r="AU268" s="231" t="s">
        <v>86</v>
      </c>
      <c r="AY268" s="16" t="s">
        <v>130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84</v>
      </c>
      <c r="BK268" s="232">
        <f>ROUND(I268*H268,2)</f>
        <v>0</v>
      </c>
      <c r="BL268" s="16" t="s">
        <v>136</v>
      </c>
      <c r="BM268" s="231" t="s">
        <v>364</v>
      </c>
    </row>
    <row r="269" s="2" customFormat="1">
      <c r="A269" s="37"/>
      <c r="B269" s="38"/>
      <c r="C269" s="39"/>
      <c r="D269" s="233" t="s">
        <v>138</v>
      </c>
      <c r="E269" s="39"/>
      <c r="F269" s="234" t="s">
        <v>365</v>
      </c>
      <c r="G269" s="39"/>
      <c r="H269" s="39"/>
      <c r="I269" s="235"/>
      <c r="J269" s="39"/>
      <c r="K269" s="39"/>
      <c r="L269" s="43"/>
      <c r="M269" s="236"/>
      <c r="N269" s="237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138</v>
      </c>
      <c r="AU269" s="16" t="s">
        <v>86</v>
      </c>
    </row>
    <row r="270" s="13" customFormat="1">
      <c r="A270" s="13"/>
      <c r="B270" s="238"/>
      <c r="C270" s="239"/>
      <c r="D270" s="233" t="s">
        <v>140</v>
      </c>
      <c r="E270" s="240" t="s">
        <v>1</v>
      </c>
      <c r="F270" s="241" t="s">
        <v>366</v>
      </c>
      <c r="G270" s="239"/>
      <c r="H270" s="242">
        <v>6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140</v>
      </c>
      <c r="AU270" s="248" t="s">
        <v>86</v>
      </c>
      <c r="AV270" s="13" t="s">
        <v>86</v>
      </c>
      <c r="AW270" s="13" t="s">
        <v>32</v>
      </c>
      <c r="AX270" s="13" t="s">
        <v>76</v>
      </c>
      <c r="AY270" s="248" t="s">
        <v>130</v>
      </c>
    </row>
    <row r="271" s="13" customFormat="1">
      <c r="A271" s="13"/>
      <c r="B271" s="238"/>
      <c r="C271" s="239"/>
      <c r="D271" s="233" t="s">
        <v>140</v>
      </c>
      <c r="E271" s="240" t="s">
        <v>1</v>
      </c>
      <c r="F271" s="241" t="s">
        <v>367</v>
      </c>
      <c r="G271" s="239"/>
      <c r="H271" s="242">
        <v>6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140</v>
      </c>
      <c r="AU271" s="248" t="s">
        <v>86</v>
      </c>
      <c r="AV271" s="13" t="s">
        <v>86</v>
      </c>
      <c r="AW271" s="13" t="s">
        <v>32</v>
      </c>
      <c r="AX271" s="13" t="s">
        <v>76</v>
      </c>
      <c r="AY271" s="248" t="s">
        <v>130</v>
      </c>
    </row>
    <row r="272" s="14" customFormat="1">
      <c r="A272" s="14"/>
      <c r="B272" s="249"/>
      <c r="C272" s="250"/>
      <c r="D272" s="233" t="s">
        <v>140</v>
      </c>
      <c r="E272" s="251" t="s">
        <v>1</v>
      </c>
      <c r="F272" s="252" t="s">
        <v>148</v>
      </c>
      <c r="G272" s="250"/>
      <c r="H272" s="253">
        <v>12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140</v>
      </c>
      <c r="AU272" s="259" t="s">
        <v>86</v>
      </c>
      <c r="AV272" s="14" t="s">
        <v>136</v>
      </c>
      <c r="AW272" s="14" t="s">
        <v>32</v>
      </c>
      <c r="AX272" s="14" t="s">
        <v>84</v>
      </c>
      <c r="AY272" s="259" t="s">
        <v>130</v>
      </c>
    </row>
    <row r="273" s="2" customFormat="1" ht="24.15" customHeight="1">
      <c r="A273" s="37"/>
      <c r="B273" s="38"/>
      <c r="C273" s="219" t="s">
        <v>368</v>
      </c>
      <c r="D273" s="219" t="s">
        <v>132</v>
      </c>
      <c r="E273" s="220" t="s">
        <v>369</v>
      </c>
      <c r="F273" s="221" t="s">
        <v>370</v>
      </c>
      <c r="G273" s="222" t="s">
        <v>253</v>
      </c>
      <c r="H273" s="223">
        <v>14</v>
      </c>
      <c r="I273" s="224"/>
      <c r="J273" s="225">
        <f>ROUND(I273*H273,2)</f>
        <v>0</v>
      </c>
      <c r="K273" s="226"/>
      <c r="L273" s="43"/>
      <c r="M273" s="227" t="s">
        <v>1</v>
      </c>
      <c r="N273" s="228" t="s">
        <v>41</v>
      </c>
      <c r="O273" s="90"/>
      <c r="P273" s="229">
        <f>O273*H273</f>
        <v>0</v>
      </c>
      <c r="Q273" s="229">
        <v>0.00069999999999999999</v>
      </c>
      <c r="R273" s="229">
        <f>Q273*H273</f>
        <v>0.0097999999999999997</v>
      </c>
      <c r="S273" s="229">
        <v>0</v>
      </c>
      <c r="T273" s="23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1" t="s">
        <v>136</v>
      </c>
      <c r="AT273" s="231" t="s">
        <v>132</v>
      </c>
      <c r="AU273" s="231" t="s">
        <v>86</v>
      </c>
      <c r="AY273" s="16" t="s">
        <v>130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6" t="s">
        <v>84</v>
      </c>
      <c r="BK273" s="232">
        <f>ROUND(I273*H273,2)</f>
        <v>0</v>
      </c>
      <c r="BL273" s="16" t="s">
        <v>136</v>
      </c>
      <c r="BM273" s="231" t="s">
        <v>371</v>
      </c>
    </row>
    <row r="274" s="2" customFormat="1">
      <c r="A274" s="37"/>
      <c r="B274" s="38"/>
      <c r="C274" s="39"/>
      <c r="D274" s="233" t="s">
        <v>138</v>
      </c>
      <c r="E274" s="39"/>
      <c r="F274" s="234" t="s">
        <v>372</v>
      </c>
      <c r="G274" s="39"/>
      <c r="H274" s="39"/>
      <c r="I274" s="235"/>
      <c r="J274" s="39"/>
      <c r="K274" s="39"/>
      <c r="L274" s="43"/>
      <c r="M274" s="236"/>
      <c r="N274" s="237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138</v>
      </c>
      <c r="AU274" s="16" t="s">
        <v>86</v>
      </c>
    </row>
    <row r="275" s="2" customFormat="1" ht="24.15" customHeight="1">
      <c r="A275" s="37"/>
      <c r="B275" s="38"/>
      <c r="C275" s="260" t="s">
        <v>373</v>
      </c>
      <c r="D275" s="260" t="s">
        <v>192</v>
      </c>
      <c r="E275" s="261" t="s">
        <v>374</v>
      </c>
      <c r="F275" s="262" t="s">
        <v>375</v>
      </c>
      <c r="G275" s="263" t="s">
        <v>253</v>
      </c>
      <c r="H275" s="264">
        <v>12</v>
      </c>
      <c r="I275" s="265"/>
      <c r="J275" s="266">
        <f>ROUND(I275*H275,2)</f>
        <v>0</v>
      </c>
      <c r="K275" s="267"/>
      <c r="L275" s="268"/>
      <c r="M275" s="269" t="s">
        <v>1</v>
      </c>
      <c r="N275" s="270" t="s">
        <v>41</v>
      </c>
      <c r="O275" s="90"/>
      <c r="P275" s="229">
        <f>O275*H275</f>
        <v>0</v>
      </c>
      <c r="Q275" s="229">
        <v>0.0012999999999999999</v>
      </c>
      <c r="R275" s="229">
        <f>Q275*H275</f>
        <v>0.015599999999999999</v>
      </c>
      <c r="S275" s="229">
        <v>0</v>
      </c>
      <c r="T275" s="23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1" t="s">
        <v>179</v>
      </c>
      <c r="AT275" s="231" t="s">
        <v>192</v>
      </c>
      <c r="AU275" s="231" t="s">
        <v>86</v>
      </c>
      <c r="AY275" s="16" t="s">
        <v>130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6" t="s">
        <v>84</v>
      </c>
      <c r="BK275" s="232">
        <f>ROUND(I275*H275,2)</f>
        <v>0</v>
      </c>
      <c r="BL275" s="16" t="s">
        <v>136</v>
      </c>
      <c r="BM275" s="231" t="s">
        <v>376</v>
      </c>
    </row>
    <row r="276" s="2" customFormat="1">
      <c r="A276" s="37"/>
      <c r="B276" s="38"/>
      <c r="C276" s="39"/>
      <c r="D276" s="233" t="s">
        <v>138</v>
      </c>
      <c r="E276" s="39"/>
      <c r="F276" s="234" t="s">
        <v>375</v>
      </c>
      <c r="G276" s="39"/>
      <c r="H276" s="39"/>
      <c r="I276" s="235"/>
      <c r="J276" s="39"/>
      <c r="K276" s="39"/>
      <c r="L276" s="43"/>
      <c r="M276" s="236"/>
      <c r="N276" s="237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138</v>
      </c>
      <c r="AU276" s="16" t="s">
        <v>86</v>
      </c>
    </row>
    <row r="277" s="13" customFormat="1">
      <c r="A277" s="13"/>
      <c r="B277" s="238"/>
      <c r="C277" s="239"/>
      <c r="D277" s="233" t="s">
        <v>140</v>
      </c>
      <c r="E277" s="240" t="s">
        <v>1</v>
      </c>
      <c r="F277" s="241" t="s">
        <v>377</v>
      </c>
      <c r="G277" s="239"/>
      <c r="H277" s="242">
        <v>6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140</v>
      </c>
      <c r="AU277" s="248" t="s">
        <v>86</v>
      </c>
      <c r="AV277" s="13" t="s">
        <v>86</v>
      </c>
      <c r="AW277" s="13" t="s">
        <v>32</v>
      </c>
      <c r="AX277" s="13" t="s">
        <v>76</v>
      </c>
      <c r="AY277" s="248" t="s">
        <v>130</v>
      </c>
    </row>
    <row r="278" s="13" customFormat="1">
      <c r="A278" s="13"/>
      <c r="B278" s="238"/>
      <c r="C278" s="239"/>
      <c r="D278" s="233" t="s">
        <v>140</v>
      </c>
      <c r="E278" s="240" t="s">
        <v>1</v>
      </c>
      <c r="F278" s="241" t="s">
        <v>378</v>
      </c>
      <c r="G278" s="239"/>
      <c r="H278" s="242">
        <v>6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140</v>
      </c>
      <c r="AU278" s="248" t="s">
        <v>86</v>
      </c>
      <c r="AV278" s="13" t="s">
        <v>86</v>
      </c>
      <c r="AW278" s="13" t="s">
        <v>32</v>
      </c>
      <c r="AX278" s="13" t="s">
        <v>76</v>
      </c>
      <c r="AY278" s="248" t="s">
        <v>130</v>
      </c>
    </row>
    <row r="279" s="14" customFormat="1">
      <c r="A279" s="14"/>
      <c r="B279" s="249"/>
      <c r="C279" s="250"/>
      <c r="D279" s="233" t="s">
        <v>140</v>
      </c>
      <c r="E279" s="251" t="s">
        <v>1</v>
      </c>
      <c r="F279" s="252" t="s">
        <v>148</v>
      </c>
      <c r="G279" s="250"/>
      <c r="H279" s="253">
        <v>12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140</v>
      </c>
      <c r="AU279" s="259" t="s">
        <v>86</v>
      </c>
      <c r="AV279" s="14" t="s">
        <v>136</v>
      </c>
      <c r="AW279" s="14" t="s">
        <v>32</v>
      </c>
      <c r="AX279" s="14" t="s">
        <v>84</v>
      </c>
      <c r="AY279" s="259" t="s">
        <v>130</v>
      </c>
    </row>
    <row r="280" s="2" customFormat="1" ht="24.15" customHeight="1">
      <c r="A280" s="37"/>
      <c r="B280" s="38"/>
      <c r="C280" s="260" t="s">
        <v>379</v>
      </c>
      <c r="D280" s="260" t="s">
        <v>192</v>
      </c>
      <c r="E280" s="261" t="s">
        <v>380</v>
      </c>
      <c r="F280" s="262" t="s">
        <v>381</v>
      </c>
      <c r="G280" s="263" t="s">
        <v>253</v>
      </c>
      <c r="H280" s="264">
        <v>2</v>
      </c>
      <c r="I280" s="265"/>
      <c r="J280" s="266">
        <f>ROUND(I280*H280,2)</f>
        <v>0</v>
      </c>
      <c r="K280" s="267"/>
      <c r="L280" s="268"/>
      <c r="M280" s="269" t="s">
        <v>1</v>
      </c>
      <c r="N280" s="270" t="s">
        <v>41</v>
      </c>
      <c r="O280" s="90"/>
      <c r="P280" s="229">
        <f>O280*H280</f>
        <v>0</v>
      </c>
      <c r="Q280" s="229">
        <v>0.0025999999999999999</v>
      </c>
      <c r="R280" s="229">
        <f>Q280*H280</f>
        <v>0.0051999999999999998</v>
      </c>
      <c r="S280" s="229">
        <v>0</v>
      </c>
      <c r="T280" s="23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1" t="s">
        <v>179</v>
      </c>
      <c r="AT280" s="231" t="s">
        <v>192</v>
      </c>
      <c r="AU280" s="231" t="s">
        <v>86</v>
      </c>
      <c r="AY280" s="16" t="s">
        <v>130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6" t="s">
        <v>84</v>
      </c>
      <c r="BK280" s="232">
        <f>ROUND(I280*H280,2)</f>
        <v>0</v>
      </c>
      <c r="BL280" s="16" t="s">
        <v>136</v>
      </c>
      <c r="BM280" s="231" t="s">
        <v>382</v>
      </c>
    </row>
    <row r="281" s="2" customFormat="1">
      <c r="A281" s="37"/>
      <c r="B281" s="38"/>
      <c r="C281" s="39"/>
      <c r="D281" s="233" t="s">
        <v>138</v>
      </c>
      <c r="E281" s="39"/>
      <c r="F281" s="234" t="s">
        <v>381</v>
      </c>
      <c r="G281" s="39"/>
      <c r="H281" s="39"/>
      <c r="I281" s="235"/>
      <c r="J281" s="39"/>
      <c r="K281" s="39"/>
      <c r="L281" s="43"/>
      <c r="M281" s="236"/>
      <c r="N281" s="237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138</v>
      </c>
      <c r="AU281" s="16" t="s">
        <v>86</v>
      </c>
    </row>
    <row r="282" s="13" customFormat="1">
      <c r="A282" s="13"/>
      <c r="B282" s="238"/>
      <c r="C282" s="239"/>
      <c r="D282" s="233" t="s">
        <v>140</v>
      </c>
      <c r="E282" s="240" t="s">
        <v>1</v>
      </c>
      <c r="F282" s="241" t="s">
        <v>383</v>
      </c>
      <c r="G282" s="239"/>
      <c r="H282" s="242">
        <v>2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140</v>
      </c>
      <c r="AU282" s="248" t="s">
        <v>86</v>
      </c>
      <c r="AV282" s="13" t="s">
        <v>86</v>
      </c>
      <c r="AW282" s="13" t="s">
        <v>32</v>
      </c>
      <c r="AX282" s="13" t="s">
        <v>84</v>
      </c>
      <c r="AY282" s="248" t="s">
        <v>130</v>
      </c>
    </row>
    <row r="283" s="2" customFormat="1" ht="24.15" customHeight="1">
      <c r="A283" s="37"/>
      <c r="B283" s="38"/>
      <c r="C283" s="219" t="s">
        <v>384</v>
      </c>
      <c r="D283" s="219" t="s">
        <v>132</v>
      </c>
      <c r="E283" s="220" t="s">
        <v>385</v>
      </c>
      <c r="F283" s="221" t="s">
        <v>386</v>
      </c>
      <c r="G283" s="222" t="s">
        <v>253</v>
      </c>
      <c r="H283" s="223">
        <v>1</v>
      </c>
      <c r="I283" s="224"/>
      <c r="J283" s="225">
        <f>ROUND(I283*H283,2)</f>
        <v>0</v>
      </c>
      <c r="K283" s="226"/>
      <c r="L283" s="43"/>
      <c r="M283" s="227" t="s">
        <v>1</v>
      </c>
      <c r="N283" s="228" t="s">
        <v>41</v>
      </c>
      <c r="O283" s="90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1" t="s">
        <v>136</v>
      </c>
      <c r="AT283" s="231" t="s">
        <v>132</v>
      </c>
      <c r="AU283" s="231" t="s">
        <v>86</v>
      </c>
      <c r="AY283" s="16" t="s">
        <v>130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6" t="s">
        <v>84</v>
      </c>
      <c r="BK283" s="232">
        <f>ROUND(I283*H283,2)</f>
        <v>0</v>
      </c>
      <c r="BL283" s="16" t="s">
        <v>136</v>
      </c>
      <c r="BM283" s="231" t="s">
        <v>387</v>
      </c>
    </row>
    <row r="284" s="2" customFormat="1">
      <c r="A284" s="37"/>
      <c r="B284" s="38"/>
      <c r="C284" s="39"/>
      <c r="D284" s="233" t="s">
        <v>138</v>
      </c>
      <c r="E284" s="39"/>
      <c r="F284" s="234" t="s">
        <v>388</v>
      </c>
      <c r="G284" s="39"/>
      <c r="H284" s="39"/>
      <c r="I284" s="235"/>
      <c r="J284" s="39"/>
      <c r="K284" s="39"/>
      <c r="L284" s="43"/>
      <c r="M284" s="236"/>
      <c r="N284" s="237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138</v>
      </c>
      <c r="AU284" s="16" t="s">
        <v>86</v>
      </c>
    </row>
    <row r="285" s="2" customFormat="1" ht="16.5" customHeight="1">
      <c r="A285" s="37"/>
      <c r="B285" s="38"/>
      <c r="C285" s="260" t="s">
        <v>389</v>
      </c>
      <c r="D285" s="260" t="s">
        <v>192</v>
      </c>
      <c r="E285" s="261" t="s">
        <v>390</v>
      </c>
      <c r="F285" s="262" t="s">
        <v>391</v>
      </c>
      <c r="G285" s="263" t="s">
        <v>253</v>
      </c>
      <c r="H285" s="264">
        <v>1</v>
      </c>
      <c r="I285" s="265"/>
      <c r="J285" s="266">
        <f>ROUND(I285*H285,2)</f>
        <v>0</v>
      </c>
      <c r="K285" s="267"/>
      <c r="L285" s="268"/>
      <c r="M285" s="269" t="s">
        <v>1</v>
      </c>
      <c r="N285" s="270" t="s">
        <v>41</v>
      </c>
      <c r="O285" s="90"/>
      <c r="P285" s="229">
        <f>O285*H285</f>
        <v>0</v>
      </c>
      <c r="Q285" s="229">
        <v>0.0089999999999999993</v>
      </c>
      <c r="R285" s="229">
        <f>Q285*H285</f>
        <v>0.0089999999999999993</v>
      </c>
      <c r="S285" s="229">
        <v>0</v>
      </c>
      <c r="T285" s="23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1" t="s">
        <v>179</v>
      </c>
      <c r="AT285" s="231" t="s">
        <v>192</v>
      </c>
      <c r="AU285" s="231" t="s">
        <v>86</v>
      </c>
      <c r="AY285" s="16" t="s">
        <v>130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6" t="s">
        <v>84</v>
      </c>
      <c r="BK285" s="232">
        <f>ROUND(I285*H285,2)</f>
        <v>0</v>
      </c>
      <c r="BL285" s="16" t="s">
        <v>136</v>
      </c>
      <c r="BM285" s="231" t="s">
        <v>392</v>
      </c>
    </row>
    <row r="286" s="2" customFormat="1">
      <c r="A286" s="37"/>
      <c r="B286" s="38"/>
      <c r="C286" s="39"/>
      <c r="D286" s="233" t="s">
        <v>138</v>
      </c>
      <c r="E286" s="39"/>
      <c r="F286" s="234" t="s">
        <v>391</v>
      </c>
      <c r="G286" s="39"/>
      <c r="H286" s="39"/>
      <c r="I286" s="235"/>
      <c r="J286" s="39"/>
      <c r="K286" s="39"/>
      <c r="L286" s="43"/>
      <c r="M286" s="236"/>
      <c r="N286" s="237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138</v>
      </c>
      <c r="AU286" s="16" t="s">
        <v>86</v>
      </c>
    </row>
    <row r="287" s="2" customFormat="1" ht="24.15" customHeight="1">
      <c r="A287" s="37"/>
      <c r="B287" s="38"/>
      <c r="C287" s="219" t="s">
        <v>393</v>
      </c>
      <c r="D287" s="219" t="s">
        <v>132</v>
      </c>
      <c r="E287" s="220" t="s">
        <v>394</v>
      </c>
      <c r="F287" s="221" t="s">
        <v>395</v>
      </c>
      <c r="G287" s="222" t="s">
        <v>253</v>
      </c>
      <c r="H287" s="223">
        <v>3</v>
      </c>
      <c r="I287" s="224"/>
      <c r="J287" s="225">
        <f>ROUND(I287*H287,2)</f>
        <v>0</v>
      </c>
      <c r="K287" s="226"/>
      <c r="L287" s="43"/>
      <c r="M287" s="227" t="s">
        <v>1</v>
      </c>
      <c r="N287" s="228" t="s">
        <v>41</v>
      </c>
      <c r="O287" s="90"/>
      <c r="P287" s="229">
        <f>O287*H287</f>
        <v>0</v>
      </c>
      <c r="Q287" s="229">
        <v>0.11241</v>
      </c>
      <c r="R287" s="229">
        <f>Q287*H287</f>
        <v>0.33722999999999997</v>
      </c>
      <c r="S287" s="229">
        <v>0</v>
      </c>
      <c r="T287" s="23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1" t="s">
        <v>136</v>
      </c>
      <c r="AT287" s="231" t="s">
        <v>132</v>
      </c>
      <c r="AU287" s="231" t="s">
        <v>86</v>
      </c>
      <c r="AY287" s="16" t="s">
        <v>130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6" t="s">
        <v>84</v>
      </c>
      <c r="BK287" s="232">
        <f>ROUND(I287*H287,2)</f>
        <v>0</v>
      </c>
      <c r="BL287" s="16" t="s">
        <v>136</v>
      </c>
      <c r="BM287" s="231" t="s">
        <v>396</v>
      </c>
    </row>
    <row r="288" s="2" customFormat="1">
      <c r="A288" s="37"/>
      <c r="B288" s="38"/>
      <c r="C288" s="39"/>
      <c r="D288" s="233" t="s">
        <v>138</v>
      </c>
      <c r="E288" s="39"/>
      <c r="F288" s="234" t="s">
        <v>397</v>
      </c>
      <c r="G288" s="39"/>
      <c r="H288" s="39"/>
      <c r="I288" s="235"/>
      <c r="J288" s="39"/>
      <c r="K288" s="39"/>
      <c r="L288" s="43"/>
      <c r="M288" s="236"/>
      <c r="N288" s="237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138</v>
      </c>
      <c r="AU288" s="16" t="s">
        <v>86</v>
      </c>
    </row>
    <row r="289" s="2" customFormat="1" ht="21.75" customHeight="1">
      <c r="A289" s="37"/>
      <c r="B289" s="38"/>
      <c r="C289" s="260" t="s">
        <v>398</v>
      </c>
      <c r="D289" s="260" t="s">
        <v>192</v>
      </c>
      <c r="E289" s="261" t="s">
        <v>399</v>
      </c>
      <c r="F289" s="262" t="s">
        <v>400</v>
      </c>
      <c r="G289" s="263" t="s">
        <v>253</v>
      </c>
      <c r="H289" s="264">
        <v>3</v>
      </c>
      <c r="I289" s="265"/>
      <c r="J289" s="266">
        <f>ROUND(I289*H289,2)</f>
        <v>0</v>
      </c>
      <c r="K289" s="267"/>
      <c r="L289" s="268"/>
      <c r="M289" s="269" t="s">
        <v>1</v>
      </c>
      <c r="N289" s="270" t="s">
        <v>41</v>
      </c>
      <c r="O289" s="90"/>
      <c r="P289" s="229">
        <f>O289*H289</f>
        <v>0</v>
      </c>
      <c r="Q289" s="229">
        <v>0.0061000000000000004</v>
      </c>
      <c r="R289" s="229">
        <f>Q289*H289</f>
        <v>0.0183</v>
      </c>
      <c r="S289" s="229">
        <v>0</v>
      </c>
      <c r="T289" s="230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1" t="s">
        <v>179</v>
      </c>
      <c r="AT289" s="231" t="s">
        <v>192</v>
      </c>
      <c r="AU289" s="231" t="s">
        <v>86</v>
      </c>
      <c r="AY289" s="16" t="s">
        <v>130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6" t="s">
        <v>84</v>
      </c>
      <c r="BK289" s="232">
        <f>ROUND(I289*H289,2)</f>
        <v>0</v>
      </c>
      <c r="BL289" s="16" t="s">
        <v>136</v>
      </c>
      <c r="BM289" s="231" t="s">
        <v>401</v>
      </c>
    </row>
    <row r="290" s="2" customFormat="1">
      <c r="A290" s="37"/>
      <c r="B290" s="38"/>
      <c r="C290" s="39"/>
      <c r="D290" s="233" t="s">
        <v>138</v>
      </c>
      <c r="E290" s="39"/>
      <c r="F290" s="234" t="s">
        <v>400</v>
      </c>
      <c r="G290" s="39"/>
      <c r="H290" s="39"/>
      <c r="I290" s="235"/>
      <c r="J290" s="39"/>
      <c r="K290" s="39"/>
      <c r="L290" s="43"/>
      <c r="M290" s="236"/>
      <c r="N290" s="237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138</v>
      </c>
      <c r="AU290" s="16" t="s">
        <v>86</v>
      </c>
    </row>
    <row r="291" s="2" customFormat="1" ht="24.15" customHeight="1">
      <c r="A291" s="37"/>
      <c r="B291" s="38"/>
      <c r="C291" s="219" t="s">
        <v>402</v>
      </c>
      <c r="D291" s="219" t="s">
        <v>132</v>
      </c>
      <c r="E291" s="220" t="s">
        <v>403</v>
      </c>
      <c r="F291" s="221" t="s">
        <v>404</v>
      </c>
      <c r="G291" s="222" t="s">
        <v>156</v>
      </c>
      <c r="H291" s="223">
        <v>8</v>
      </c>
      <c r="I291" s="224"/>
      <c r="J291" s="225">
        <f>ROUND(I291*H291,2)</f>
        <v>0</v>
      </c>
      <c r="K291" s="226"/>
      <c r="L291" s="43"/>
      <c r="M291" s="227" t="s">
        <v>1</v>
      </c>
      <c r="N291" s="228" t="s">
        <v>41</v>
      </c>
      <c r="O291" s="90"/>
      <c r="P291" s="229">
        <f>O291*H291</f>
        <v>0</v>
      </c>
      <c r="Q291" s="229">
        <v>0</v>
      </c>
      <c r="R291" s="229">
        <f>Q291*H291</f>
        <v>0</v>
      </c>
      <c r="S291" s="229">
        <v>0.25</v>
      </c>
      <c r="T291" s="230">
        <f>S291*H291</f>
        <v>2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136</v>
      </c>
      <c r="AT291" s="231" t="s">
        <v>132</v>
      </c>
      <c r="AU291" s="231" t="s">
        <v>86</v>
      </c>
      <c r="AY291" s="16" t="s">
        <v>130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84</v>
      </c>
      <c r="BK291" s="232">
        <f>ROUND(I291*H291,2)</f>
        <v>0</v>
      </c>
      <c r="BL291" s="16" t="s">
        <v>136</v>
      </c>
      <c r="BM291" s="231" t="s">
        <v>405</v>
      </c>
    </row>
    <row r="292" s="2" customFormat="1">
      <c r="A292" s="37"/>
      <c r="B292" s="38"/>
      <c r="C292" s="39"/>
      <c r="D292" s="233" t="s">
        <v>138</v>
      </c>
      <c r="E292" s="39"/>
      <c r="F292" s="234" t="s">
        <v>406</v>
      </c>
      <c r="G292" s="39"/>
      <c r="H292" s="39"/>
      <c r="I292" s="235"/>
      <c r="J292" s="39"/>
      <c r="K292" s="39"/>
      <c r="L292" s="43"/>
      <c r="M292" s="236"/>
      <c r="N292" s="237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138</v>
      </c>
      <c r="AU292" s="16" t="s">
        <v>86</v>
      </c>
    </row>
    <row r="293" s="13" customFormat="1">
      <c r="A293" s="13"/>
      <c r="B293" s="238"/>
      <c r="C293" s="239"/>
      <c r="D293" s="233" t="s">
        <v>140</v>
      </c>
      <c r="E293" s="240" t="s">
        <v>1</v>
      </c>
      <c r="F293" s="241" t="s">
        <v>165</v>
      </c>
      <c r="G293" s="239"/>
      <c r="H293" s="242">
        <v>8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140</v>
      </c>
      <c r="AU293" s="248" t="s">
        <v>86</v>
      </c>
      <c r="AV293" s="13" t="s">
        <v>86</v>
      </c>
      <c r="AW293" s="13" t="s">
        <v>32</v>
      </c>
      <c r="AX293" s="13" t="s">
        <v>84</v>
      </c>
      <c r="AY293" s="248" t="s">
        <v>130</v>
      </c>
    </row>
    <row r="294" s="12" customFormat="1" ht="22.8" customHeight="1">
      <c r="A294" s="12"/>
      <c r="B294" s="203"/>
      <c r="C294" s="204"/>
      <c r="D294" s="205" t="s">
        <v>75</v>
      </c>
      <c r="E294" s="217" t="s">
        <v>407</v>
      </c>
      <c r="F294" s="217" t="s">
        <v>408</v>
      </c>
      <c r="G294" s="204"/>
      <c r="H294" s="204"/>
      <c r="I294" s="207"/>
      <c r="J294" s="218">
        <f>BK294</f>
        <v>0</v>
      </c>
      <c r="K294" s="204"/>
      <c r="L294" s="209"/>
      <c r="M294" s="210"/>
      <c r="N294" s="211"/>
      <c r="O294" s="211"/>
      <c r="P294" s="212">
        <f>SUM(P295:P310)</f>
        <v>0</v>
      </c>
      <c r="Q294" s="211"/>
      <c r="R294" s="212">
        <f>SUM(R295:R310)</f>
        <v>0</v>
      </c>
      <c r="S294" s="211"/>
      <c r="T294" s="213">
        <f>SUM(T295:T310)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4" t="s">
        <v>84</v>
      </c>
      <c r="AT294" s="215" t="s">
        <v>75</v>
      </c>
      <c r="AU294" s="215" t="s">
        <v>84</v>
      </c>
      <c r="AY294" s="214" t="s">
        <v>130</v>
      </c>
      <c r="BK294" s="216">
        <f>SUM(BK295:BK310)</f>
        <v>0</v>
      </c>
    </row>
    <row r="295" s="2" customFormat="1" ht="21.75" customHeight="1">
      <c r="A295" s="37"/>
      <c r="B295" s="38"/>
      <c r="C295" s="219" t="s">
        <v>409</v>
      </c>
      <c r="D295" s="219" t="s">
        <v>132</v>
      </c>
      <c r="E295" s="220" t="s">
        <v>410</v>
      </c>
      <c r="F295" s="221" t="s">
        <v>411</v>
      </c>
      <c r="G295" s="222" t="s">
        <v>412</v>
      </c>
      <c r="H295" s="223">
        <v>31.541</v>
      </c>
      <c r="I295" s="224"/>
      <c r="J295" s="225">
        <f>ROUND(I295*H295,2)</f>
        <v>0</v>
      </c>
      <c r="K295" s="226"/>
      <c r="L295" s="43"/>
      <c r="M295" s="227" t="s">
        <v>1</v>
      </c>
      <c r="N295" s="228" t="s">
        <v>41</v>
      </c>
      <c r="O295" s="90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136</v>
      </c>
      <c r="AT295" s="231" t="s">
        <v>132</v>
      </c>
      <c r="AU295" s="231" t="s">
        <v>86</v>
      </c>
      <c r="AY295" s="16" t="s">
        <v>130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84</v>
      </c>
      <c r="BK295" s="232">
        <f>ROUND(I295*H295,2)</f>
        <v>0</v>
      </c>
      <c r="BL295" s="16" t="s">
        <v>136</v>
      </c>
      <c r="BM295" s="231" t="s">
        <v>413</v>
      </c>
    </row>
    <row r="296" s="2" customFormat="1">
      <c r="A296" s="37"/>
      <c r="B296" s="38"/>
      <c r="C296" s="39"/>
      <c r="D296" s="233" t="s">
        <v>138</v>
      </c>
      <c r="E296" s="39"/>
      <c r="F296" s="234" t="s">
        <v>414</v>
      </c>
      <c r="G296" s="39"/>
      <c r="H296" s="39"/>
      <c r="I296" s="235"/>
      <c r="J296" s="39"/>
      <c r="K296" s="39"/>
      <c r="L296" s="43"/>
      <c r="M296" s="236"/>
      <c r="N296" s="237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138</v>
      </c>
      <c r="AU296" s="16" t="s">
        <v>86</v>
      </c>
    </row>
    <row r="297" s="2" customFormat="1" ht="24.15" customHeight="1">
      <c r="A297" s="37"/>
      <c r="B297" s="38"/>
      <c r="C297" s="219" t="s">
        <v>415</v>
      </c>
      <c r="D297" s="219" t="s">
        <v>132</v>
      </c>
      <c r="E297" s="220" t="s">
        <v>416</v>
      </c>
      <c r="F297" s="221" t="s">
        <v>417</v>
      </c>
      <c r="G297" s="222" t="s">
        <v>412</v>
      </c>
      <c r="H297" s="223">
        <v>63.082000000000001</v>
      </c>
      <c r="I297" s="224"/>
      <c r="J297" s="225">
        <f>ROUND(I297*H297,2)</f>
        <v>0</v>
      </c>
      <c r="K297" s="226"/>
      <c r="L297" s="43"/>
      <c r="M297" s="227" t="s">
        <v>1</v>
      </c>
      <c r="N297" s="228" t="s">
        <v>41</v>
      </c>
      <c r="O297" s="90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1" t="s">
        <v>136</v>
      </c>
      <c r="AT297" s="231" t="s">
        <v>132</v>
      </c>
      <c r="AU297" s="231" t="s">
        <v>86</v>
      </c>
      <c r="AY297" s="16" t="s">
        <v>130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6" t="s">
        <v>84</v>
      </c>
      <c r="BK297" s="232">
        <f>ROUND(I297*H297,2)</f>
        <v>0</v>
      </c>
      <c r="BL297" s="16" t="s">
        <v>136</v>
      </c>
      <c r="BM297" s="231" t="s">
        <v>418</v>
      </c>
    </row>
    <row r="298" s="2" customFormat="1">
      <c r="A298" s="37"/>
      <c r="B298" s="38"/>
      <c r="C298" s="39"/>
      <c r="D298" s="233" t="s">
        <v>138</v>
      </c>
      <c r="E298" s="39"/>
      <c r="F298" s="234" t="s">
        <v>419</v>
      </c>
      <c r="G298" s="39"/>
      <c r="H298" s="39"/>
      <c r="I298" s="235"/>
      <c r="J298" s="39"/>
      <c r="K298" s="39"/>
      <c r="L298" s="43"/>
      <c r="M298" s="236"/>
      <c r="N298" s="237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138</v>
      </c>
      <c r="AU298" s="16" t="s">
        <v>86</v>
      </c>
    </row>
    <row r="299" s="13" customFormat="1">
      <c r="A299" s="13"/>
      <c r="B299" s="238"/>
      <c r="C299" s="239"/>
      <c r="D299" s="233" t="s">
        <v>140</v>
      </c>
      <c r="E299" s="239"/>
      <c r="F299" s="241" t="s">
        <v>420</v>
      </c>
      <c r="G299" s="239"/>
      <c r="H299" s="242">
        <v>63.082000000000001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140</v>
      </c>
      <c r="AU299" s="248" t="s">
        <v>86</v>
      </c>
      <c r="AV299" s="13" t="s">
        <v>86</v>
      </c>
      <c r="AW299" s="13" t="s">
        <v>4</v>
      </c>
      <c r="AX299" s="13" t="s">
        <v>84</v>
      </c>
      <c r="AY299" s="248" t="s">
        <v>130</v>
      </c>
    </row>
    <row r="300" s="2" customFormat="1" ht="37.8" customHeight="1">
      <c r="A300" s="37"/>
      <c r="B300" s="38"/>
      <c r="C300" s="219" t="s">
        <v>421</v>
      </c>
      <c r="D300" s="219" t="s">
        <v>132</v>
      </c>
      <c r="E300" s="220" t="s">
        <v>422</v>
      </c>
      <c r="F300" s="221" t="s">
        <v>423</v>
      </c>
      <c r="G300" s="222" t="s">
        <v>412</v>
      </c>
      <c r="H300" s="223">
        <v>5.8099999999999996</v>
      </c>
      <c r="I300" s="224"/>
      <c r="J300" s="225">
        <f>ROUND(I300*H300,2)</f>
        <v>0</v>
      </c>
      <c r="K300" s="226"/>
      <c r="L300" s="43"/>
      <c r="M300" s="227" t="s">
        <v>1</v>
      </c>
      <c r="N300" s="228" t="s">
        <v>41</v>
      </c>
      <c r="O300" s="90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1" t="s">
        <v>136</v>
      </c>
      <c r="AT300" s="231" t="s">
        <v>132</v>
      </c>
      <c r="AU300" s="231" t="s">
        <v>86</v>
      </c>
      <c r="AY300" s="16" t="s">
        <v>130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6" t="s">
        <v>84</v>
      </c>
      <c r="BK300" s="232">
        <f>ROUND(I300*H300,2)</f>
        <v>0</v>
      </c>
      <c r="BL300" s="16" t="s">
        <v>136</v>
      </c>
      <c r="BM300" s="231" t="s">
        <v>424</v>
      </c>
    </row>
    <row r="301" s="2" customFormat="1">
      <c r="A301" s="37"/>
      <c r="B301" s="38"/>
      <c r="C301" s="39"/>
      <c r="D301" s="233" t="s">
        <v>138</v>
      </c>
      <c r="E301" s="39"/>
      <c r="F301" s="234" t="s">
        <v>425</v>
      </c>
      <c r="G301" s="39"/>
      <c r="H301" s="39"/>
      <c r="I301" s="235"/>
      <c r="J301" s="39"/>
      <c r="K301" s="39"/>
      <c r="L301" s="43"/>
      <c r="M301" s="236"/>
      <c r="N301" s="237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138</v>
      </c>
      <c r="AU301" s="16" t="s">
        <v>86</v>
      </c>
    </row>
    <row r="302" s="13" customFormat="1">
      <c r="A302" s="13"/>
      <c r="B302" s="238"/>
      <c r="C302" s="239"/>
      <c r="D302" s="233" t="s">
        <v>140</v>
      </c>
      <c r="E302" s="240" t="s">
        <v>1</v>
      </c>
      <c r="F302" s="241" t="s">
        <v>426</v>
      </c>
      <c r="G302" s="239"/>
      <c r="H302" s="242">
        <v>5.8099999999999996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140</v>
      </c>
      <c r="AU302" s="248" t="s">
        <v>86</v>
      </c>
      <c r="AV302" s="13" t="s">
        <v>86</v>
      </c>
      <c r="AW302" s="13" t="s">
        <v>32</v>
      </c>
      <c r="AX302" s="13" t="s">
        <v>84</v>
      </c>
      <c r="AY302" s="248" t="s">
        <v>130</v>
      </c>
    </row>
    <row r="303" s="2" customFormat="1" ht="44.25" customHeight="1">
      <c r="A303" s="37"/>
      <c r="B303" s="38"/>
      <c r="C303" s="219" t="s">
        <v>427</v>
      </c>
      <c r="D303" s="219" t="s">
        <v>132</v>
      </c>
      <c r="E303" s="220" t="s">
        <v>428</v>
      </c>
      <c r="F303" s="221" t="s">
        <v>429</v>
      </c>
      <c r="G303" s="222" t="s">
        <v>412</v>
      </c>
      <c r="H303" s="223">
        <v>38.963000000000001</v>
      </c>
      <c r="I303" s="224"/>
      <c r="J303" s="225">
        <f>ROUND(I303*H303,2)</f>
        <v>0</v>
      </c>
      <c r="K303" s="226"/>
      <c r="L303" s="43"/>
      <c r="M303" s="227" t="s">
        <v>1</v>
      </c>
      <c r="N303" s="228" t="s">
        <v>41</v>
      </c>
      <c r="O303" s="90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1" t="s">
        <v>136</v>
      </c>
      <c r="AT303" s="231" t="s">
        <v>132</v>
      </c>
      <c r="AU303" s="231" t="s">
        <v>86</v>
      </c>
      <c r="AY303" s="16" t="s">
        <v>130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6" t="s">
        <v>84</v>
      </c>
      <c r="BK303" s="232">
        <f>ROUND(I303*H303,2)</f>
        <v>0</v>
      </c>
      <c r="BL303" s="16" t="s">
        <v>136</v>
      </c>
      <c r="BM303" s="231" t="s">
        <v>430</v>
      </c>
    </row>
    <row r="304" s="2" customFormat="1">
      <c r="A304" s="37"/>
      <c r="B304" s="38"/>
      <c r="C304" s="39"/>
      <c r="D304" s="233" t="s">
        <v>138</v>
      </c>
      <c r="E304" s="39"/>
      <c r="F304" s="234" t="s">
        <v>431</v>
      </c>
      <c r="G304" s="39"/>
      <c r="H304" s="39"/>
      <c r="I304" s="235"/>
      <c r="J304" s="39"/>
      <c r="K304" s="39"/>
      <c r="L304" s="43"/>
      <c r="M304" s="236"/>
      <c r="N304" s="237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138</v>
      </c>
      <c r="AU304" s="16" t="s">
        <v>86</v>
      </c>
    </row>
    <row r="305" s="13" customFormat="1">
      <c r="A305" s="13"/>
      <c r="B305" s="238"/>
      <c r="C305" s="239"/>
      <c r="D305" s="233" t="s">
        <v>140</v>
      </c>
      <c r="E305" s="240" t="s">
        <v>1</v>
      </c>
      <c r="F305" s="241" t="s">
        <v>432</v>
      </c>
      <c r="G305" s="239"/>
      <c r="H305" s="242">
        <v>25.686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140</v>
      </c>
      <c r="AU305" s="248" t="s">
        <v>86</v>
      </c>
      <c r="AV305" s="13" t="s">
        <v>86</v>
      </c>
      <c r="AW305" s="13" t="s">
        <v>32</v>
      </c>
      <c r="AX305" s="13" t="s">
        <v>76</v>
      </c>
      <c r="AY305" s="248" t="s">
        <v>130</v>
      </c>
    </row>
    <row r="306" s="13" customFormat="1">
      <c r="A306" s="13"/>
      <c r="B306" s="238"/>
      <c r="C306" s="239"/>
      <c r="D306" s="233" t="s">
        <v>140</v>
      </c>
      <c r="E306" s="240" t="s">
        <v>1</v>
      </c>
      <c r="F306" s="241" t="s">
        <v>433</v>
      </c>
      <c r="G306" s="239"/>
      <c r="H306" s="242">
        <v>13.276999999999999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140</v>
      </c>
      <c r="AU306" s="248" t="s">
        <v>86</v>
      </c>
      <c r="AV306" s="13" t="s">
        <v>86</v>
      </c>
      <c r="AW306" s="13" t="s">
        <v>32</v>
      </c>
      <c r="AX306" s="13" t="s">
        <v>76</v>
      </c>
      <c r="AY306" s="248" t="s">
        <v>130</v>
      </c>
    </row>
    <row r="307" s="14" customFormat="1">
      <c r="A307" s="14"/>
      <c r="B307" s="249"/>
      <c r="C307" s="250"/>
      <c r="D307" s="233" t="s">
        <v>140</v>
      </c>
      <c r="E307" s="251" t="s">
        <v>1</v>
      </c>
      <c r="F307" s="252" t="s">
        <v>148</v>
      </c>
      <c r="G307" s="250"/>
      <c r="H307" s="253">
        <v>38.963000000000001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140</v>
      </c>
      <c r="AU307" s="259" t="s">
        <v>86</v>
      </c>
      <c r="AV307" s="14" t="s">
        <v>136</v>
      </c>
      <c r="AW307" s="14" t="s">
        <v>32</v>
      </c>
      <c r="AX307" s="14" t="s">
        <v>84</v>
      </c>
      <c r="AY307" s="259" t="s">
        <v>130</v>
      </c>
    </row>
    <row r="308" s="2" customFormat="1" ht="44.25" customHeight="1">
      <c r="A308" s="37"/>
      <c r="B308" s="38"/>
      <c r="C308" s="219" t="s">
        <v>434</v>
      </c>
      <c r="D308" s="219" t="s">
        <v>132</v>
      </c>
      <c r="E308" s="220" t="s">
        <v>435</v>
      </c>
      <c r="F308" s="221" t="s">
        <v>436</v>
      </c>
      <c r="G308" s="222" t="s">
        <v>412</v>
      </c>
      <c r="H308" s="223">
        <v>12.406000000000001</v>
      </c>
      <c r="I308" s="224"/>
      <c r="J308" s="225">
        <f>ROUND(I308*H308,2)</f>
        <v>0</v>
      </c>
      <c r="K308" s="226"/>
      <c r="L308" s="43"/>
      <c r="M308" s="227" t="s">
        <v>1</v>
      </c>
      <c r="N308" s="228" t="s">
        <v>41</v>
      </c>
      <c r="O308" s="90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1" t="s">
        <v>136</v>
      </c>
      <c r="AT308" s="231" t="s">
        <v>132</v>
      </c>
      <c r="AU308" s="231" t="s">
        <v>86</v>
      </c>
      <c r="AY308" s="16" t="s">
        <v>130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6" t="s">
        <v>84</v>
      </c>
      <c r="BK308" s="232">
        <f>ROUND(I308*H308,2)</f>
        <v>0</v>
      </c>
      <c r="BL308" s="16" t="s">
        <v>136</v>
      </c>
      <c r="BM308" s="231" t="s">
        <v>437</v>
      </c>
    </row>
    <row r="309" s="2" customFormat="1">
      <c r="A309" s="37"/>
      <c r="B309" s="38"/>
      <c r="C309" s="39"/>
      <c r="D309" s="233" t="s">
        <v>138</v>
      </c>
      <c r="E309" s="39"/>
      <c r="F309" s="234" t="s">
        <v>438</v>
      </c>
      <c r="G309" s="39"/>
      <c r="H309" s="39"/>
      <c r="I309" s="235"/>
      <c r="J309" s="39"/>
      <c r="K309" s="39"/>
      <c r="L309" s="43"/>
      <c r="M309" s="236"/>
      <c r="N309" s="237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138</v>
      </c>
      <c r="AU309" s="16" t="s">
        <v>86</v>
      </c>
    </row>
    <row r="310" s="13" customFormat="1">
      <c r="A310" s="13"/>
      <c r="B310" s="238"/>
      <c r="C310" s="239"/>
      <c r="D310" s="233" t="s">
        <v>140</v>
      </c>
      <c r="E310" s="240" t="s">
        <v>1</v>
      </c>
      <c r="F310" s="241" t="s">
        <v>439</v>
      </c>
      <c r="G310" s="239"/>
      <c r="H310" s="242">
        <v>12.406000000000001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140</v>
      </c>
      <c r="AU310" s="248" t="s">
        <v>86</v>
      </c>
      <c r="AV310" s="13" t="s">
        <v>86</v>
      </c>
      <c r="AW310" s="13" t="s">
        <v>32</v>
      </c>
      <c r="AX310" s="13" t="s">
        <v>84</v>
      </c>
      <c r="AY310" s="248" t="s">
        <v>130</v>
      </c>
    </row>
    <row r="311" s="12" customFormat="1" ht="22.8" customHeight="1">
      <c r="A311" s="12"/>
      <c r="B311" s="203"/>
      <c r="C311" s="204"/>
      <c r="D311" s="205" t="s">
        <v>75</v>
      </c>
      <c r="E311" s="217" t="s">
        <v>440</v>
      </c>
      <c r="F311" s="217" t="s">
        <v>441</v>
      </c>
      <c r="G311" s="204"/>
      <c r="H311" s="204"/>
      <c r="I311" s="207"/>
      <c r="J311" s="218">
        <f>BK311</f>
        <v>0</v>
      </c>
      <c r="K311" s="204"/>
      <c r="L311" s="209"/>
      <c r="M311" s="210"/>
      <c r="N311" s="211"/>
      <c r="O311" s="211"/>
      <c r="P311" s="212">
        <f>SUM(P312:P313)</f>
        <v>0</v>
      </c>
      <c r="Q311" s="211"/>
      <c r="R311" s="212">
        <f>SUM(R312:R313)</f>
        <v>0</v>
      </c>
      <c r="S311" s="211"/>
      <c r="T311" s="213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84</v>
      </c>
      <c r="AT311" s="215" t="s">
        <v>75</v>
      </c>
      <c r="AU311" s="215" t="s">
        <v>84</v>
      </c>
      <c r="AY311" s="214" t="s">
        <v>130</v>
      </c>
      <c r="BK311" s="216">
        <f>SUM(BK312:BK313)</f>
        <v>0</v>
      </c>
    </row>
    <row r="312" s="2" customFormat="1" ht="24.15" customHeight="1">
      <c r="A312" s="37"/>
      <c r="B312" s="38"/>
      <c r="C312" s="219" t="s">
        <v>442</v>
      </c>
      <c r="D312" s="219" t="s">
        <v>132</v>
      </c>
      <c r="E312" s="220" t="s">
        <v>443</v>
      </c>
      <c r="F312" s="221" t="s">
        <v>444</v>
      </c>
      <c r="G312" s="222" t="s">
        <v>412</v>
      </c>
      <c r="H312" s="223">
        <v>82.034999999999997</v>
      </c>
      <c r="I312" s="224"/>
      <c r="J312" s="225">
        <f>ROUND(I312*H312,2)</f>
        <v>0</v>
      </c>
      <c r="K312" s="226"/>
      <c r="L312" s="43"/>
      <c r="M312" s="227" t="s">
        <v>1</v>
      </c>
      <c r="N312" s="228" t="s">
        <v>41</v>
      </c>
      <c r="O312" s="90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1" t="s">
        <v>136</v>
      </c>
      <c r="AT312" s="231" t="s">
        <v>132</v>
      </c>
      <c r="AU312" s="231" t="s">
        <v>86</v>
      </c>
      <c r="AY312" s="16" t="s">
        <v>130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6" t="s">
        <v>84</v>
      </c>
      <c r="BK312" s="232">
        <f>ROUND(I312*H312,2)</f>
        <v>0</v>
      </c>
      <c r="BL312" s="16" t="s">
        <v>136</v>
      </c>
      <c r="BM312" s="231" t="s">
        <v>445</v>
      </c>
    </row>
    <row r="313" s="2" customFormat="1">
      <c r="A313" s="37"/>
      <c r="B313" s="38"/>
      <c r="C313" s="39"/>
      <c r="D313" s="233" t="s">
        <v>138</v>
      </c>
      <c r="E313" s="39"/>
      <c r="F313" s="234" t="s">
        <v>446</v>
      </c>
      <c r="G313" s="39"/>
      <c r="H313" s="39"/>
      <c r="I313" s="235"/>
      <c r="J313" s="39"/>
      <c r="K313" s="39"/>
      <c r="L313" s="43"/>
      <c r="M313" s="236"/>
      <c r="N313" s="237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138</v>
      </c>
      <c r="AU313" s="16" t="s">
        <v>86</v>
      </c>
    </row>
    <row r="314" s="12" customFormat="1" ht="25.92" customHeight="1">
      <c r="A314" s="12"/>
      <c r="B314" s="203"/>
      <c r="C314" s="204"/>
      <c r="D314" s="205" t="s">
        <v>75</v>
      </c>
      <c r="E314" s="206" t="s">
        <v>447</v>
      </c>
      <c r="F314" s="206" t="s">
        <v>448</v>
      </c>
      <c r="G314" s="204"/>
      <c r="H314" s="204"/>
      <c r="I314" s="207"/>
      <c r="J314" s="208">
        <f>BK314</f>
        <v>0</v>
      </c>
      <c r="K314" s="204"/>
      <c r="L314" s="209"/>
      <c r="M314" s="210"/>
      <c r="N314" s="211"/>
      <c r="O314" s="211"/>
      <c r="P314" s="212">
        <f>P315</f>
        <v>0</v>
      </c>
      <c r="Q314" s="211"/>
      <c r="R314" s="212">
        <f>R315</f>
        <v>0.0021199999999999999</v>
      </c>
      <c r="S314" s="211"/>
      <c r="T314" s="213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86</v>
      </c>
      <c r="AT314" s="215" t="s">
        <v>75</v>
      </c>
      <c r="AU314" s="215" t="s">
        <v>76</v>
      </c>
      <c r="AY314" s="214" t="s">
        <v>130</v>
      </c>
      <c r="BK314" s="216">
        <f>BK315</f>
        <v>0</v>
      </c>
    </row>
    <row r="315" s="12" customFormat="1" ht="22.8" customHeight="1">
      <c r="A315" s="12"/>
      <c r="B315" s="203"/>
      <c r="C315" s="204"/>
      <c r="D315" s="205" t="s">
        <v>75</v>
      </c>
      <c r="E315" s="217" t="s">
        <v>449</v>
      </c>
      <c r="F315" s="217" t="s">
        <v>450</v>
      </c>
      <c r="G315" s="204"/>
      <c r="H315" s="204"/>
      <c r="I315" s="207"/>
      <c r="J315" s="218">
        <f>BK315</f>
        <v>0</v>
      </c>
      <c r="K315" s="204"/>
      <c r="L315" s="209"/>
      <c r="M315" s="210"/>
      <c r="N315" s="211"/>
      <c r="O315" s="211"/>
      <c r="P315" s="212">
        <f>SUM(P316:P320)</f>
        <v>0</v>
      </c>
      <c r="Q315" s="211"/>
      <c r="R315" s="212">
        <f>SUM(R316:R320)</f>
        <v>0.0021199999999999999</v>
      </c>
      <c r="S315" s="211"/>
      <c r="T315" s="213">
        <f>SUM(T316:T320)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86</v>
      </c>
      <c r="AT315" s="215" t="s">
        <v>75</v>
      </c>
      <c r="AU315" s="215" t="s">
        <v>84</v>
      </c>
      <c r="AY315" s="214" t="s">
        <v>130</v>
      </c>
      <c r="BK315" s="216">
        <f>SUM(BK316:BK320)</f>
        <v>0</v>
      </c>
    </row>
    <row r="316" s="2" customFormat="1" ht="24.15" customHeight="1">
      <c r="A316" s="37"/>
      <c r="B316" s="38"/>
      <c r="C316" s="219" t="s">
        <v>451</v>
      </c>
      <c r="D316" s="219" t="s">
        <v>132</v>
      </c>
      <c r="E316" s="220" t="s">
        <v>452</v>
      </c>
      <c r="F316" s="221" t="s">
        <v>453</v>
      </c>
      <c r="G316" s="222" t="s">
        <v>135</v>
      </c>
      <c r="H316" s="223">
        <v>2.3999999999999999</v>
      </c>
      <c r="I316" s="224"/>
      <c r="J316" s="225">
        <f>ROUND(I316*H316,2)</f>
        <v>0</v>
      </c>
      <c r="K316" s="226"/>
      <c r="L316" s="43"/>
      <c r="M316" s="227" t="s">
        <v>1</v>
      </c>
      <c r="N316" s="228" t="s">
        <v>41</v>
      </c>
      <c r="O316" s="90"/>
      <c r="P316" s="229">
        <f>O316*H316</f>
        <v>0</v>
      </c>
      <c r="Q316" s="229">
        <v>0.00035</v>
      </c>
      <c r="R316" s="229">
        <f>Q316*H316</f>
        <v>0.00083999999999999993</v>
      </c>
      <c r="S316" s="229">
        <v>0</v>
      </c>
      <c r="T316" s="23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1" t="s">
        <v>225</v>
      </c>
      <c r="AT316" s="231" t="s">
        <v>132</v>
      </c>
      <c r="AU316" s="231" t="s">
        <v>86</v>
      </c>
      <c r="AY316" s="16" t="s">
        <v>130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6" t="s">
        <v>84</v>
      </c>
      <c r="BK316" s="232">
        <f>ROUND(I316*H316,2)</f>
        <v>0</v>
      </c>
      <c r="BL316" s="16" t="s">
        <v>225</v>
      </c>
      <c r="BM316" s="231" t="s">
        <v>454</v>
      </c>
    </row>
    <row r="317" s="2" customFormat="1">
      <c r="A317" s="37"/>
      <c r="B317" s="38"/>
      <c r="C317" s="39"/>
      <c r="D317" s="233" t="s">
        <v>138</v>
      </c>
      <c r="E317" s="39"/>
      <c r="F317" s="234" t="s">
        <v>455</v>
      </c>
      <c r="G317" s="39"/>
      <c r="H317" s="39"/>
      <c r="I317" s="235"/>
      <c r="J317" s="39"/>
      <c r="K317" s="39"/>
      <c r="L317" s="43"/>
      <c r="M317" s="236"/>
      <c r="N317" s="237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138</v>
      </c>
      <c r="AU317" s="16" t="s">
        <v>86</v>
      </c>
    </row>
    <row r="318" s="13" customFormat="1">
      <c r="A318" s="13"/>
      <c r="B318" s="238"/>
      <c r="C318" s="239"/>
      <c r="D318" s="233" t="s">
        <v>140</v>
      </c>
      <c r="E318" s="240" t="s">
        <v>1</v>
      </c>
      <c r="F318" s="241" t="s">
        <v>456</v>
      </c>
      <c r="G318" s="239"/>
      <c r="H318" s="242">
        <v>2.3999999999999999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140</v>
      </c>
      <c r="AU318" s="248" t="s">
        <v>86</v>
      </c>
      <c r="AV318" s="13" t="s">
        <v>86</v>
      </c>
      <c r="AW318" s="13" t="s">
        <v>32</v>
      </c>
      <c r="AX318" s="13" t="s">
        <v>84</v>
      </c>
      <c r="AY318" s="248" t="s">
        <v>130</v>
      </c>
    </row>
    <row r="319" s="2" customFormat="1" ht="24.15" customHeight="1">
      <c r="A319" s="37"/>
      <c r="B319" s="38"/>
      <c r="C319" s="219" t="s">
        <v>457</v>
      </c>
      <c r="D319" s="219" t="s">
        <v>132</v>
      </c>
      <c r="E319" s="220" t="s">
        <v>458</v>
      </c>
      <c r="F319" s="221" t="s">
        <v>459</v>
      </c>
      <c r="G319" s="222" t="s">
        <v>156</v>
      </c>
      <c r="H319" s="223">
        <v>8</v>
      </c>
      <c r="I319" s="224"/>
      <c r="J319" s="225">
        <f>ROUND(I319*H319,2)</f>
        <v>0</v>
      </c>
      <c r="K319" s="226"/>
      <c r="L319" s="43"/>
      <c r="M319" s="227" t="s">
        <v>1</v>
      </c>
      <c r="N319" s="228" t="s">
        <v>41</v>
      </c>
      <c r="O319" s="90"/>
      <c r="P319" s="229">
        <f>O319*H319</f>
        <v>0</v>
      </c>
      <c r="Q319" s="229">
        <v>0.00016000000000000001</v>
      </c>
      <c r="R319" s="229">
        <f>Q319*H319</f>
        <v>0.0012800000000000001</v>
      </c>
      <c r="S319" s="229">
        <v>0</v>
      </c>
      <c r="T319" s="230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1" t="s">
        <v>225</v>
      </c>
      <c r="AT319" s="231" t="s">
        <v>132</v>
      </c>
      <c r="AU319" s="231" t="s">
        <v>86</v>
      </c>
      <c r="AY319" s="16" t="s">
        <v>130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6" t="s">
        <v>84</v>
      </c>
      <c r="BK319" s="232">
        <f>ROUND(I319*H319,2)</f>
        <v>0</v>
      </c>
      <c r="BL319" s="16" t="s">
        <v>225</v>
      </c>
      <c r="BM319" s="231" t="s">
        <v>460</v>
      </c>
    </row>
    <row r="320" s="2" customFormat="1">
      <c r="A320" s="37"/>
      <c r="B320" s="38"/>
      <c r="C320" s="39"/>
      <c r="D320" s="233" t="s">
        <v>138</v>
      </c>
      <c r="E320" s="39"/>
      <c r="F320" s="234" t="s">
        <v>461</v>
      </c>
      <c r="G320" s="39"/>
      <c r="H320" s="39"/>
      <c r="I320" s="235"/>
      <c r="J320" s="39"/>
      <c r="K320" s="39"/>
      <c r="L320" s="43"/>
      <c r="M320" s="236"/>
      <c r="N320" s="237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138</v>
      </c>
      <c r="AU320" s="16" t="s">
        <v>86</v>
      </c>
    </row>
    <row r="321" s="12" customFormat="1" ht="25.92" customHeight="1">
      <c r="A321" s="12"/>
      <c r="B321" s="203"/>
      <c r="C321" s="204"/>
      <c r="D321" s="205" t="s">
        <v>75</v>
      </c>
      <c r="E321" s="206" t="s">
        <v>462</v>
      </c>
      <c r="F321" s="206" t="s">
        <v>463</v>
      </c>
      <c r="G321" s="204"/>
      <c r="H321" s="204"/>
      <c r="I321" s="207"/>
      <c r="J321" s="208">
        <f>BK321</f>
        <v>0</v>
      </c>
      <c r="K321" s="204"/>
      <c r="L321" s="209"/>
      <c r="M321" s="210"/>
      <c r="N321" s="211"/>
      <c r="O321" s="211"/>
      <c r="P321" s="212">
        <f>P322+P333+P338</f>
        <v>0</v>
      </c>
      <c r="Q321" s="211"/>
      <c r="R321" s="212">
        <f>R322+R333+R338</f>
        <v>0</v>
      </c>
      <c r="S321" s="211"/>
      <c r="T321" s="213">
        <f>T322+T333+T338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4" t="s">
        <v>160</v>
      </c>
      <c r="AT321" s="215" t="s">
        <v>75</v>
      </c>
      <c r="AU321" s="215" t="s">
        <v>76</v>
      </c>
      <c r="AY321" s="214" t="s">
        <v>130</v>
      </c>
      <c r="BK321" s="216">
        <f>BK322+BK333+BK338</f>
        <v>0</v>
      </c>
    </row>
    <row r="322" s="12" customFormat="1" ht="22.8" customHeight="1">
      <c r="A322" s="12"/>
      <c r="B322" s="203"/>
      <c r="C322" s="204"/>
      <c r="D322" s="205" t="s">
        <v>75</v>
      </c>
      <c r="E322" s="217" t="s">
        <v>464</v>
      </c>
      <c r="F322" s="217" t="s">
        <v>465</v>
      </c>
      <c r="G322" s="204"/>
      <c r="H322" s="204"/>
      <c r="I322" s="207"/>
      <c r="J322" s="218">
        <f>BK322</f>
        <v>0</v>
      </c>
      <c r="K322" s="204"/>
      <c r="L322" s="209"/>
      <c r="M322" s="210"/>
      <c r="N322" s="211"/>
      <c r="O322" s="211"/>
      <c r="P322" s="212">
        <f>SUM(P323:P332)</f>
        <v>0</v>
      </c>
      <c r="Q322" s="211"/>
      <c r="R322" s="212">
        <f>SUM(R323:R332)</f>
        <v>0</v>
      </c>
      <c r="S322" s="211"/>
      <c r="T322" s="213">
        <f>SUM(T323:T332)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160</v>
      </c>
      <c r="AT322" s="215" t="s">
        <v>75</v>
      </c>
      <c r="AU322" s="215" t="s">
        <v>84</v>
      </c>
      <c r="AY322" s="214" t="s">
        <v>130</v>
      </c>
      <c r="BK322" s="216">
        <f>SUM(BK323:BK332)</f>
        <v>0</v>
      </c>
    </row>
    <row r="323" s="2" customFormat="1" ht="16.5" customHeight="1">
      <c r="A323" s="37"/>
      <c r="B323" s="38"/>
      <c r="C323" s="219" t="s">
        <v>466</v>
      </c>
      <c r="D323" s="219" t="s">
        <v>132</v>
      </c>
      <c r="E323" s="220" t="s">
        <v>467</v>
      </c>
      <c r="F323" s="221" t="s">
        <v>468</v>
      </c>
      <c r="G323" s="222" t="s">
        <v>469</v>
      </c>
      <c r="H323" s="223">
        <v>1</v>
      </c>
      <c r="I323" s="224"/>
      <c r="J323" s="225">
        <f>ROUND(I323*H323,2)</f>
        <v>0</v>
      </c>
      <c r="K323" s="226"/>
      <c r="L323" s="43"/>
      <c r="M323" s="227" t="s">
        <v>1</v>
      </c>
      <c r="N323" s="228" t="s">
        <v>41</v>
      </c>
      <c r="O323" s="90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1" t="s">
        <v>470</v>
      </c>
      <c r="AT323" s="231" t="s">
        <v>132</v>
      </c>
      <c r="AU323" s="231" t="s">
        <v>86</v>
      </c>
      <c r="AY323" s="16" t="s">
        <v>130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6" t="s">
        <v>84</v>
      </c>
      <c r="BK323" s="232">
        <f>ROUND(I323*H323,2)</f>
        <v>0</v>
      </c>
      <c r="BL323" s="16" t="s">
        <v>470</v>
      </c>
      <c r="BM323" s="231" t="s">
        <v>471</v>
      </c>
    </row>
    <row r="324" s="2" customFormat="1">
      <c r="A324" s="37"/>
      <c r="B324" s="38"/>
      <c r="C324" s="39"/>
      <c r="D324" s="233" t="s">
        <v>138</v>
      </c>
      <c r="E324" s="39"/>
      <c r="F324" s="234" t="s">
        <v>468</v>
      </c>
      <c r="G324" s="39"/>
      <c r="H324" s="39"/>
      <c r="I324" s="235"/>
      <c r="J324" s="39"/>
      <c r="K324" s="39"/>
      <c r="L324" s="43"/>
      <c r="M324" s="236"/>
      <c r="N324" s="237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138</v>
      </c>
      <c r="AU324" s="16" t="s">
        <v>86</v>
      </c>
    </row>
    <row r="325" s="2" customFormat="1" ht="16.5" customHeight="1">
      <c r="A325" s="37"/>
      <c r="B325" s="38"/>
      <c r="C325" s="219" t="s">
        <v>472</v>
      </c>
      <c r="D325" s="219" t="s">
        <v>132</v>
      </c>
      <c r="E325" s="220" t="s">
        <v>473</v>
      </c>
      <c r="F325" s="221" t="s">
        <v>474</v>
      </c>
      <c r="G325" s="222" t="s">
        <v>469</v>
      </c>
      <c r="H325" s="223">
        <v>1</v>
      </c>
      <c r="I325" s="224"/>
      <c r="J325" s="225">
        <f>ROUND(I325*H325,2)</f>
        <v>0</v>
      </c>
      <c r="K325" s="226"/>
      <c r="L325" s="43"/>
      <c r="M325" s="227" t="s">
        <v>1</v>
      </c>
      <c r="N325" s="228" t="s">
        <v>41</v>
      </c>
      <c r="O325" s="90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1" t="s">
        <v>470</v>
      </c>
      <c r="AT325" s="231" t="s">
        <v>132</v>
      </c>
      <c r="AU325" s="231" t="s">
        <v>86</v>
      </c>
      <c r="AY325" s="16" t="s">
        <v>130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6" t="s">
        <v>84</v>
      </c>
      <c r="BK325" s="232">
        <f>ROUND(I325*H325,2)</f>
        <v>0</v>
      </c>
      <c r="BL325" s="16" t="s">
        <v>470</v>
      </c>
      <c r="BM325" s="231" t="s">
        <v>475</v>
      </c>
    </row>
    <row r="326" s="2" customFormat="1">
      <c r="A326" s="37"/>
      <c r="B326" s="38"/>
      <c r="C326" s="39"/>
      <c r="D326" s="233" t="s">
        <v>138</v>
      </c>
      <c r="E326" s="39"/>
      <c r="F326" s="234" t="s">
        <v>474</v>
      </c>
      <c r="G326" s="39"/>
      <c r="H326" s="39"/>
      <c r="I326" s="235"/>
      <c r="J326" s="39"/>
      <c r="K326" s="39"/>
      <c r="L326" s="43"/>
      <c r="M326" s="236"/>
      <c r="N326" s="237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138</v>
      </c>
      <c r="AU326" s="16" t="s">
        <v>86</v>
      </c>
    </row>
    <row r="327" s="2" customFormat="1" ht="24.15" customHeight="1">
      <c r="A327" s="37"/>
      <c r="B327" s="38"/>
      <c r="C327" s="219" t="s">
        <v>476</v>
      </c>
      <c r="D327" s="219" t="s">
        <v>132</v>
      </c>
      <c r="E327" s="220" t="s">
        <v>477</v>
      </c>
      <c r="F327" s="221" t="s">
        <v>478</v>
      </c>
      <c r="G327" s="222" t="s">
        <v>469</v>
      </c>
      <c r="H327" s="223">
        <v>1</v>
      </c>
      <c r="I327" s="224"/>
      <c r="J327" s="225">
        <f>ROUND(I327*H327,2)</f>
        <v>0</v>
      </c>
      <c r="K327" s="226"/>
      <c r="L327" s="43"/>
      <c r="M327" s="227" t="s">
        <v>1</v>
      </c>
      <c r="N327" s="228" t="s">
        <v>41</v>
      </c>
      <c r="O327" s="90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1" t="s">
        <v>470</v>
      </c>
      <c r="AT327" s="231" t="s">
        <v>132</v>
      </c>
      <c r="AU327" s="231" t="s">
        <v>86</v>
      </c>
      <c r="AY327" s="16" t="s">
        <v>130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6" t="s">
        <v>84</v>
      </c>
      <c r="BK327" s="232">
        <f>ROUND(I327*H327,2)</f>
        <v>0</v>
      </c>
      <c r="BL327" s="16" t="s">
        <v>470</v>
      </c>
      <c r="BM327" s="231" t="s">
        <v>479</v>
      </c>
    </row>
    <row r="328" s="2" customFormat="1">
      <c r="A328" s="37"/>
      <c r="B328" s="38"/>
      <c r="C328" s="39"/>
      <c r="D328" s="233" t="s">
        <v>138</v>
      </c>
      <c r="E328" s="39"/>
      <c r="F328" s="234" t="s">
        <v>480</v>
      </c>
      <c r="G328" s="39"/>
      <c r="H328" s="39"/>
      <c r="I328" s="235"/>
      <c r="J328" s="39"/>
      <c r="K328" s="39"/>
      <c r="L328" s="43"/>
      <c r="M328" s="236"/>
      <c r="N328" s="237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138</v>
      </c>
      <c r="AU328" s="16" t="s">
        <v>86</v>
      </c>
    </row>
    <row r="329" s="2" customFormat="1" ht="16.5" customHeight="1">
      <c r="A329" s="37"/>
      <c r="B329" s="38"/>
      <c r="C329" s="219" t="s">
        <v>481</v>
      </c>
      <c r="D329" s="219" t="s">
        <v>132</v>
      </c>
      <c r="E329" s="220" t="s">
        <v>482</v>
      </c>
      <c r="F329" s="221" t="s">
        <v>483</v>
      </c>
      <c r="G329" s="222" t="s">
        <v>469</v>
      </c>
      <c r="H329" s="223">
        <v>1</v>
      </c>
      <c r="I329" s="224"/>
      <c r="J329" s="225">
        <f>ROUND(I329*H329,2)</f>
        <v>0</v>
      </c>
      <c r="K329" s="226"/>
      <c r="L329" s="43"/>
      <c r="M329" s="227" t="s">
        <v>1</v>
      </c>
      <c r="N329" s="228" t="s">
        <v>41</v>
      </c>
      <c r="O329" s="90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1" t="s">
        <v>470</v>
      </c>
      <c r="AT329" s="231" t="s">
        <v>132</v>
      </c>
      <c r="AU329" s="231" t="s">
        <v>86</v>
      </c>
      <c r="AY329" s="16" t="s">
        <v>130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6" t="s">
        <v>84</v>
      </c>
      <c r="BK329" s="232">
        <f>ROUND(I329*H329,2)</f>
        <v>0</v>
      </c>
      <c r="BL329" s="16" t="s">
        <v>470</v>
      </c>
      <c r="BM329" s="231" t="s">
        <v>484</v>
      </c>
    </row>
    <row r="330" s="2" customFormat="1">
      <c r="A330" s="37"/>
      <c r="B330" s="38"/>
      <c r="C330" s="39"/>
      <c r="D330" s="233" t="s">
        <v>138</v>
      </c>
      <c r="E330" s="39"/>
      <c r="F330" s="234" t="s">
        <v>483</v>
      </c>
      <c r="G330" s="39"/>
      <c r="H330" s="39"/>
      <c r="I330" s="235"/>
      <c r="J330" s="39"/>
      <c r="K330" s="39"/>
      <c r="L330" s="43"/>
      <c r="M330" s="236"/>
      <c r="N330" s="237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138</v>
      </c>
      <c r="AU330" s="16" t="s">
        <v>86</v>
      </c>
    </row>
    <row r="331" s="2" customFormat="1" ht="16.5" customHeight="1">
      <c r="A331" s="37"/>
      <c r="B331" s="38"/>
      <c r="C331" s="219" t="s">
        <v>485</v>
      </c>
      <c r="D331" s="219" t="s">
        <v>132</v>
      </c>
      <c r="E331" s="220" t="s">
        <v>486</v>
      </c>
      <c r="F331" s="221" t="s">
        <v>487</v>
      </c>
      <c r="G331" s="222" t="s">
        <v>469</v>
      </c>
      <c r="H331" s="223">
        <v>1</v>
      </c>
      <c r="I331" s="224"/>
      <c r="J331" s="225">
        <f>ROUND(I331*H331,2)</f>
        <v>0</v>
      </c>
      <c r="K331" s="226"/>
      <c r="L331" s="43"/>
      <c r="M331" s="227" t="s">
        <v>1</v>
      </c>
      <c r="N331" s="228" t="s">
        <v>41</v>
      </c>
      <c r="O331" s="90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1" t="s">
        <v>470</v>
      </c>
      <c r="AT331" s="231" t="s">
        <v>132</v>
      </c>
      <c r="AU331" s="231" t="s">
        <v>86</v>
      </c>
      <c r="AY331" s="16" t="s">
        <v>130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6" t="s">
        <v>84</v>
      </c>
      <c r="BK331" s="232">
        <f>ROUND(I331*H331,2)</f>
        <v>0</v>
      </c>
      <c r="BL331" s="16" t="s">
        <v>470</v>
      </c>
      <c r="BM331" s="231" t="s">
        <v>488</v>
      </c>
    </row>
    <row r="332" s="2" customFormat="1">
      <c r="A332" s="37"/>
      <c r="B332" s="38"/>
      <c r="C332" s="39"/>
      <c r="D332" s="233" t="s">
        <v>138</v>
      </c>
      <c r="E332" s="39"/>
      <c r="F332" s="234" t="s">
        <v>487</v>
      </c>
      <c r="G332" s="39"/>
      <c r="H332" s="39"/>
      <c r="I332" s="235"/>
      <c r="J332" s="39"/>
      <c r="K332" s="39"/>
      <c r="L332" s="43"/>
      <c r="M332" s="236"/>
      <c r="N332" s="237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138</v>
      </c>
      <c r="AU332" s="16" t="s">
        <v>86</v>
      </c>
    </row>
    <row r="333" s="12" customFormat="1" ht="22.8" customHeight="1">
      <c r="A333" s="12"/>
      <c r="B333" s="203"/>
      <c r="C333" s="204"/>
      <c r="D333" s="205" t="s">
        <v>75</v>
      </c>
      <c r="E333" s="217" t="s">
        <v>489</v>
      </c>
      <c r="F333" s="217" t="s">
        <v>490</v>
      </c>
      <c r="G333" s="204"/>
      <c r="H333" s="204"/>
      <c r="I333" s="207"/>
      <c r="J333" s="218">
        <f>BK333</f>
        <v>0</v>
      </c>
      <c r="K333" s="204"/>
      <c r="L333" s="209"/>
      <c r="M333" s="210"/>
      <c r="N333" s="211"/>
      <c r="O333" s="211"/>
      <c r="P333" s="212">
        <f>SUM(P334:P337)</f>
        <v>0</v>
      </c>
      <c r="Q333" s="211"/>
      <c r="R333" s="212">
        <f>SUM(R334:R337)</f>
        <v>0</v>
      </c>
      <c r="S333" s="211"/>
      <c r="T333" s="213">
        <f>SUM(T334:T337)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4" t="s">
        <v>160</v>
      </c>
      <c r="AT333" s="215" t="s">
        <v>75</v>
      </c>
      <c r="AU333" s="215" t="s">
        <v>84</v>
      </c>
      <c r="AY333" s="214" t="s">
        <v>130</v>
      </c>
      <c r="BK333" s="216">
        <f>SUM(BK334:BK337)</f>
        <v>0</v>
      </c>
    </row>
    <row r="334" s="2" customFormat="1" ht="16.5" customHeight="1">
      <c r="A334" s="37"/>
      <c r="B334" s="38"/>
      <c r="C334" s="219" t="s">
        <v>491</v>
      </c>
      <c r="D334" s="219" t="s">
        <v>132</v>
      </c>
      <c r="E334" s="220" t="s">
        <v>492</v>
      </c>
      <c r="F334" s="221" t="s">
        <v>490</v>
      </c>
      <c r="G334" s="222" t="s">
        <v>469</v>
      </c>
      <c r="H334" s="223">
        <v>1</v>
      </c>
      <c r="I334" s="224"/>
      <c r="J334" s="225">
        <f>ROUND(I334*H334,2)</f>
        <v>0</v>
      </c>
      <c r="K334" s="226"/>
      <c r="L334" s="43"/>
      <c r="M334" s="227" t="s">
        <v>1</v>
      </c>
      <c r="N334" s="228" t="s">
        <v>41</v>
      </c>
      <c r="O334" s="90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1" t="s">
        <v>470</v>
      </c>
      <c r="AT334" s="231" t="s">
        <v>132</v>
      </c>
      <c r="AU334" s="231" t="s">
        <v>86</v>
      </c>
      <c r="AY334" s="16" t="s">
        <v>130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6" t="s">
        <v>84</v>
      </c>
      <c r="BK334" s="232">
        <f>ROUND(I334*H334,2)</f>
        <v>0</v>
      </c>
      <c r="BL334" s="16" t="s">
        <v>470</v>
      </c>
      <c r="BM334" s="231" t="s">
        <v>493</v>
      </c>
    </row>
    <row r="335" s="2" customFormat="1">
      <c r="A335" s="37"/>
      <c r="B335" s="38"/>
      <c r="C335" s="39"/>
      <c r="D335" s="233" t="s">
        <v>138</v>
      </c>
      <c r="E335" s="39"/>
      <c r="F335" s="234" t="s">
        <v>494</v>
      </c>
      <c r="G335" s="39"/>
      <c r="H335" s="39"/>
      <c r="I335" s="235"/>
      <c r="J335" s="39"/>
      <c r="K335" s="39"/>
      <c r="L335" s="43"/>
      <c r="M335" s="236"/>
      <c r="N335" s="237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138</v>
      </c>
      <c r="AU335" s="16" t="s">
        <v>86</v>
      </c>
    </row>
    <row r="336" s="2" customFormat="1" ht="16.5" customHeight="1">
      <c r="A336" s="37"/>
      <c r="B336" s="38"/>
      <c r="C336" s="219" t="s">
        <v>495</v>
      </c>
      <c r="D336" s="219" t="s">
        <v>132</v>
      </c>
      <c r="E336" s="220" t="s">
        <v>496</v>
      </c>
      <c r="F336" s="221" t="s">
        <v>497</v>
      </c>
      <c r="G336" s="222" t="s">
        <v>469</v>
      </c>
      <c r="H336" s="223">
        <v>1</v>
      </c>
      <c r="I336" s="224"/>
      <c r="J336" s="225">
        <f>ROUND(I336*H336,2)</f>
        <v>0</v>
      </c>
      <c r="K336" s="226"/>
      <c r="L336" s="43"/>
      <c r="M336" s="227" t="s">
        <v>1</v>
      </c>
      <c r="N336" s="228" t="s">
        <v>41</v>
      </c>
      <c r="O336" s="90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1" t="s">
        <v>470</v>
      </c>
      <c r="AT336" s="231" t="s">
        <v>132</v>
      </c>
      <c r="AU336" s="231" t="s">
        <v>86</v>
      </c>
      <c r="AY336" s="16" t="s">
        <v>130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6" t="s">
        <v>84</v>
      </c>
      <c r="BK336" s="232">
        <f>ROUND(I336*H336,2)</f>
        <v>0</v>
      </c>
      <c r="BL336" s="16" t="s">
        <v>470</v>
      </c>
      <c r="BM336" s="231" t="s">
        <v>498</v>
      </c>
    </row>
    <row r="337" s="2" customFormat="1">
      <c r="A337" s="37"/>
      <c r="B337" s="38"/>
      <c r="C337" s="39"/>
      <c r="D337" s="233" t="s">
        <v>138</v>
      </c>
      <c r="E337" s="39"/>
      <c r="F337" s="234" t="s">
        <v>499</v>
      </c>
      <c r="G337" s="39"/>
      <c r="H337" s="39"/>
      <c r="I337" s="235"/>
      <c r="J337" s="39"/>
      <c r="K337" s="39"/>
      <c r="L337" s="43"/>
      <c r="M337" s="236"/>
      <c r="N337" s="237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138</v>
      </c>
      <c r="AU337" s="16" t="s">
        <v>86</v>
      </c>
    </row>
    <row r="338" s="12" customFormat="1" ht="22.8" customHeight="1">
      <c r="A338" s="12"/>
      <c r="B338" s="203"/>
      <c r="C338" s="204"/>
      <c r="D338" s="205" t="s">
        <v>75</v>
      </c>
      <c r="E338" s="217" t="s">
        <v>500</v>
      </c>
      <c r="F338" s="217" t="s">
        <v>501</v>
      </c>
      <c r="G338" s="204"/>
      <c r="H338" s="204"/>
      <c r="I338" s="207"/>
      <c r="J338" s="218">
        <f>BK338</f>
        <v>0</v>
      </c>
      <c r="K338" s="204"/>
      <c r="L338" s="209"/>
      <c r="M338" s="210"/>
      <c r="N338" s="211"/>
      <c r="O338" s="211"/>
      <c r="P338" s="212">
        <f>SUM(P339:P340)</f>
        <v>0</v>
      </c>
      <c r="Q338" s="211"/>
      <c r="R338" s="212">
        <f>SUM(R339:R340)</f>
        <v>0</v>
      </c>
      <c r="S338" s="211"/>
      <c r="T338" s="213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4" t="s">
        <v>160</v>
      </c>
      <c r="AT338" s="215" t="s">
        <v>75</v>
      </c>
      <c r="AU338" s="215" t="s">
        <v>84</v>
      </c>
      <c r="AY338" s="214" t="s">
        <v>130</v>
      </c>
      <c r="BK338" s="216">
        <f>SUM(BK339:BK340)</f>
        <v>0</v>
      </c>
    </row>
    <row r="339" s="2" customFormat="1" ht="16.5" customHeight="1">
      <c r="A339" s="37"/>
      <c r="B339" s="38"/>
      <c r="C339" s="219" t="s">
        <v>502</v>
      </c>
      <c r="D339" s="219" t="s">
        <v>132</v>
      </c>
      <c r="E339" s="220" t="s">
        <v>503</v>
      </c>
      <c r="F339" s="221" t="s">
        <v>504</v>
      </c>
      <c r="G339" s="222" t="s">
        <v>469</v>
      </c>
      <c r="H339" s="223">
        <v>3</v>
      </c>
      <c r="I339" s="224"/>
      <c r="J339" s="225">
        <f>ROUND(I339*H339,2)</f>
        <v>0</v>
      </c>
      <c r="K339" s="226"/>
      <c r="L339" s="43"/>
      <c r="M339" s="227" t="s">
        <v>1</v>
      </c>
      <c r="N339" s="228" t="s">
        <v>41</v>
      </c>
      <c r="O339" s="90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1" t="s">
        <v>470</v>
      </c>
      <c r="AT339" s="231" t="s">
        <v>132</v>
      </c>
      <c r="AU339" s="231" t="s">
        <v>86</v>
      </c>
      <c r="AY339" s="16" t="s">
        <v>130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6" t="s">
        <v>84</v>
      </c>
      <c r="BK339" s="232">
        <f>ROUND(I339*H339,2)</f>
        <v>0</v>
      </c>
      <c r="BL339" s="16" t="s">
        <v>470</v>
      </c>
      <c r="BM339" s="231" t="s">
        <v>505</v>
      </c>
    </row>
    <row r="340" s="2" customFormat="1">
      <c r="A340" s="37"/>
      <c r="B340" s="38"/>
      <c r="C340" s="39"/>
      <c r="D340" s="233" t="s">
        <v>138</v>
      </c>
      <c r="E340" s="39"/>
      <c r="F340" s="234" t="s">
        <v>506</v>
      </c>
      <c r="G340" s="39"/>
      <c r="H340" s="39"/>
      <c r="I340" s="235"/>
      <c r="J340" s="39"/>
      <c r="K340" s="39"/>
      <c r="L340" s="43"/>
      <c r="M340" s="271"/>
      <c r="N340" s="272"/>
      <c r="O340" s="273"/>
      <c r="P340" s="273"/>
      <c r="Q340" s="273"/>
      <c r="R340" s="273"/>
      <c r="S340" s="273"/>
      <c r="T340" s="27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138</v>
      </c>
      <c r="AU340" s="16" t="s">
        <v>86</v>
      </c>
    </row>
    <row r="341" s="2" customFormat="1" ht="6.96" customHeight="1">
      <c r="A341" s="37"/>
      <c r="B341" s="65"/>
      <c r="C341" s="66"/>
      <c r="D341" s="66"/>
      <c r="E341" s="66"/>
      <c r="F341" s="66"/>
      <c r="G341" s="66"/>
      <c r="H341" s="66"/>
      <c r="I341" s="66"/>
      <c r="J341" s="66"/>
      <c r="K341" s="66"/>
      <c r="L341" s="43"/>
      <c r="M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</row>
  </sheetData>
  <sheetProtection sheet="1" autoFilter="0" formatColumns="0" formatRows="0" objects="1" scenarios="1" spinCount="100000" saltValue="yGKxxW66nKndTTWuZ2a6tw2jShIopbg5LO+HCRVBDemEdsZfc87LCZKONfQHmvsIl2BenqtEQiHDjw78FMPGhg==" hashValue="dp+7cPqutlF9KvgtMqsMidtDpTgvGKUKrYEkuJh2yydI7ZRPO7QuiuI950K/i4Y72N/G/sp3QgcRT++LDyGdIA==" algorithmName="SHA-512" password="CC35"/>
  <autoFilter ref="C128:K34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86</v>
      </c>
    </row>
    <row r="4" s="1" customFormat="1" ht="24.96" customHeight="1">
      <c r="B4" s="19"/>
      <c r="D4" s="138" t="s">
        <v>94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Hodonín - přechod pro chodce ul. Žižkova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507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24. 1. 2025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508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27</v>
      </c>
      <c r="J24" s="14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36</v>
      </c>
      <c r="E30" s="37"/>
      <c r="F30" s="37"/>
      <c r="G30" s="37"/>
      <c r="H30" s="37"/>
      <c r="I30" s="37"/>
      <c r="J30" s="151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38</v>
      </c>
      <c r="G32" s="37"/>
      <c r="H32" s="37"/>
      <c r="I32" s="152" t="s">
        <v>37</v>
      </c>
      <c r="J32" s="15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40</v>
      </c>
      <c r="E33" s="140" t="s">
        <v>41</v>
      </c>
      <c r="F33" s="154">
        <f>ROUND((SUM(BE124:BE308)),  2)</f>
        <v>0</v>
      </c>
      <c r="G33" s="37"/>
      <c r="H33" s="37"/>
      <c r="I33" s="155">
        <v>0.20999999999999999</v>
      </c>
      <c r="J33" s="154">
        <f>ROUND(((SUM(BE124:BE308))*I33),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42</v>
      </c>
      <c r="F34" s="154">
        <f>ROUND((SUM(BF124:BF308)),  2)</f>
        <v>0</v>
      </c>
      <c r="G34" s="37"/>
      <c r="H34" s="37"/>
      <c r="I34" s="155">
        <v>0.12</v>
      </c>
      <c r="J34" s="154">
        <f>ROUND(((SUM(BF124:BF308))*I34),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43</v>
      </c>
      <c r="F35" s="154">
        <f>ROUND((SUM(BG124:BG308)),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44</v>
      </c>
      <c r="F36" s="154">
        <f>ROUND((SUM(BH124:BH308)),  2)</f>
        <v>0</v>
      </c>
      <c r="G36" s="37"/>
      <c r="H36" s="37"/>
      <c r="I36" s="155">
        <v>0.12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45</v>
      </c>
      <c r="F37" s="154">
        <f>ROUND((SUM(BI124:BI308)),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Hodonín - přechod pro chodce ul. Žižkova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400 -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Hodonín</v>
      </c>
      <c r="G89" s="39"/>
      <c r="H89" s="39"/>
      <c r="I89" s="31" t="s">
        <v>22</v>
      </c>
      <c r="J89" s="78" t="str">
        <f>IF(J12="","",J12)</f>
        <v>24. 1. 2025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Hodonín</v>
      </c>
      <c r="G91" s="39"/>
      <c r="H91" s="39"/>
      <c r="I91" s="31" t="s">
        <v>30</v>
      </c>
      <c r="J91" s="35" t="str">
        <f>E21</f>
        <v>Jiří Novák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100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510</v>
      </c>
      <c r="E99" s="182"/>
      <c r="F99" s="182"/>
      <c r="G99" s="182"/>
      <c r="H99" s="182"/>
      <c r="I99" s="182"/>
      <c r="J99" s="183">
        <f>J133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511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512</v>
      </c>
      <c r="E101" s="182"/>
      <c r="F101" s="182"/>
      <c r="G101" s="182"/>
      <c r="H101" s="182"/>
      <c r="I101" s="182"/>
      <c r="J101" s="183">
        <f>J221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513</v>
      </c>
      <c r="E102" s="188"/>
      <c r="F102" s="188"/>
      <c r="G102" s="188"/>
      <c r="H102" s="188"/>
      <c r="I102" s="188"/>
      <c r="J102" s="189">
        <f>J226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111</v>
      </c>
      <c r="E103" s="182"/>
      <c r="F103" s="182"/>
      <c r="G103" s="182"/>
      <c r="H103" s="182"/>
      <c r="I103" s="182"/>
      <c r="J103" s="183">
        <f>J305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514</v>
      </c>
      <c r="E104" s="188"/>
      <c r="F104" s="188"/>
      <c r="G104" s="188"/>
      <c r="H104" s="188"/>
      <c r="I104" s="188"/>
      <c r="J104" s="189">
        <f>J306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4" t="str">
        <f>E7</f>
        <v>Hodonín - přechod pro chodce ul. Žižkova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95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400 - Veřejné osvětlení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Hodonín</v>
      </c>
      <c r="G118" s="39"/>
      <c r="H118" s="39"/>
      <c r="I118" s="31" t="s">
        <v>22</v>
      </c>
      <c r="J118" s="78" t="str">
        <f>IF(J12="","",J12)</f>
        <v>24. 1. 2025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město Hodonín</v>
      </c>
      <c r="G120" s="39"/>
      <c r="H120" s="39"/>
      <c r="I120" s="31" t="s">
        <v>30</v>
      </c>
      <c r="J120" s="35" t="str">
        <f>E21</f>
        <v>Jiří Novák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1"/>
      <c r="B123" s="192"/>
      <c r="C123" s="193" t="s">
        <v>116</v>
      </c>
      <c r="D123" s="194" t="s">
        <v>61</v>
      </c>
      <c r="E123" s="194" t="s">
        <v>57</v>
      </c>
      <c r="F123" s="194" t="s">
        <v>58</v>
      </c>
      <c r="G123" s="194" t="s">
        <v>117</v>
      </c>
      <c r="H123" s="194" t="s">
        <v>118</v>
      </c>
      <c r="I123" s="194" t="s">
        <v>119</v>
      </c>
      <c r="J123" s="195" t="s">
        <v>99</v>
      </c>
      <c r="K123" s="196" t="s">
        <v>120</v>
      </c>
      <c r="L123" s="197"/>
      <c r="M123" s="99" t="s">
        <v>1</v>
      </c>
      <c r="N123" s="100" t="s">
        <v>40</v>
      </c>
      <c r="O123" s="100" t="s">
        <v>121</v>
      </c>
      <c r="P123" s="100" t="s">
        <v>122</v>
      </c>
      <c r="Q123" s="100" t="s">
        <v>123</v>
      </c>
      <c r="R123" s="100" t="s">
        <v>124</v>
      </c>
      <c r="S123" s="100" t="s">
        <v>125</v>
      </c>
      <c r="T123" s="101" t="s">
        <v>126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7"/>
      <c r="B124" s="38"/>
      <c r="C124" s="106" t="s">
        <v>127</v>
      </c>
      <c r="D124" s="39"/>
      <c r="E124" s="39"/>
      <c r="F124" s="39"/>
      <c r="G124" s="39"/>
      <c r="H124" s="39"/>
      <c r="I124" s="39"/>
      <c r="J124" s="198">
        <f>BK124</f>
        <v>0</v>
      </c>
      <c r="K124" s="39"/>
      <c r="L124" s="43"/>
      <c r="M124" s="102"/>
      <c r="N124" s="199"/>
      <c r="O124" s="103"/>
      <c r="P124" s="200">
        <f>P125+P133+P221+P305</f>
        <v>0</v>
      </c>
      <c r="Q124" s="103"/>
      <c r="R124" s="200">
        <f>R125+R133+R221+R305</f>
        <v>0</v>
      </c>
      <c r="S124" s="103"/>
      <c r="T124" s="201">
        <f>T125+T133+T221+T305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101</v>
      </c>
      <c r="BK124" s="202">
        <f>BK125+BK133+BK221+BK305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447</v>
      </c>
      <c r="F125" s="206" t="s">
        <v>448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75</v>
      </c>
      <c r="AU125" s="215" t="s">
        <v>76</v>
      </c>
      <c r="AY125" s="214" t="s">
        <v>130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515</v>
      </c>
      <c r="F126" s="217" t="s">
        <v>516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SUM(P127:P132)</f>
        <v>0</v>
      </c>
      <c r="Q126" s="211"/>
      <c r="R126" s="212">
        <f>SUM(R127:R132)</f>
        <v>0</v>
      </c>
      <c r="S126" s="211"/>
      <c r="T126" s="213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75</v>
      </c>
      <c r="AU126" s="215" t="s">
        <v>84</v>
      </c>
      <c r="AY126" s="214" t="s">
        <v>130</v>
      </c>
      <c r="BK126" s="216">
        <f>SUM(BK127:BK132)</f>
        <v>0</v>
      </c>
    </row>
    <row r="127" s="2" customFormat="1" ht="37.8" customHeight="1">
      <c r="A127" s="37"/>
      <c r="B127" s="38"/>
      <c r="C127" s="219" t="s">
        <v>84</v>
      </c>
      <c r="D127" s="219" t="s">
        <v>132</v>
      </c>
      <c r="E127" s="220" t="s">
        <v>517</v>
      </c>
      <c r="F127" s="221" t="s">
        <v>518</v>
      </c>
      <c r="G127" s="222" t="s">
        <v>156</v>
      </c>
      <c r="H127" s="223">
        <v>1</v>
      </c>
      <c r="I127" s="224"/>
      <c r="J127" s="225">
        <f>ROUND(I127*H127,2)</f>
        <v>0</v>
      </c>
      <c r="K127" s="226"/>
      <c r="L127" s="43"/>
      <c r="M127" s="227" t="s">
        <v>1</v>
      </c>
      <c r="N127" s="228" t="s">
        <v>41</v>
      </c>
      <c r="O127" s="90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225</v>
      </c>
      <c r="AT127" s="231" t="s">
        <v>132</v>
      </c>
      <c r="AU127" s="231" t="s">
        <v>86</v>
      </c>
      <c r="AY127" s="16" t="s">
        <v>130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84</v>
      </c>
      <c r="BK127" s="232">
        <f>ROUND(I127*H127,2)</f>
        <v>0</v>
      </c>
      <c r="BL127" s="16" t="s">
        <v>225</v>
      </c>
      <c r="BM127" s="231" t="s">
        <v>86</v>
      </c>
    </row>
    <row r="128" s="2" customFormat="1">
      <c r="A128" s="37"/>
      <c r="B128" s="38"/>
      <c r="C128" s="39"/>
      <c r="D128" s="233" t="s">
        <v>138</v>
      </c>
      <c r="E128" s="39"/>
      <c r="F128" s="234" t="s">
        <v>518</v>
      </c>
      <c r="G128" s="39"/>
      <c r="H128" s="39"/>
      <c r="I128" s="235"/>
      <c r="J128" s="39"/>
      <c r="K128" s="39"/>
      <c r="L128" s="43"/>
      <c r="M128" s="236"/>
      <c r="N128" s="23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138</v>
      </c>
      <c r="AU128" s="16" t="s">
        <v>86</v>
      </c>
    </row>
    <row r="129" s="13" customFormat="1">
      <c r="A129" s="13"/>
      <c r="B129" s="238"/>
      <c r="C129" s="239"/>
      <c r="D129" s="233" t="s">
        <v>140</v>
      </c>
      <c r="E129" s="240" t="s">
        <v>1</v>
      </c>
      <c r="F129" s="241" t="s">
        <v>519</v>
      </c>
      <c r="G129" s="239"/>
      <c r="H129" s="242">
        <v>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140</v>
      </c>
      <c r="AU129" s="248" t="s">
        <v>86</v>
      </c>
      <c r="AV129" s="13" t="s">
        <v>86</v>
      </c>
      <c r="AW129" s="13" t="s">
        <v>32</v>
      </c>
      <c r="AX129" s="13" t="s">
        <v>76</v>
      </c>
      <c r="AY129" s="248" t="s">
        <v>130</v>
      </c>
    </row>
    <row r="130" s="14" customFormat="1">
      <c r="A130" s="14"/>
      <c r="B130" s="249"/>
      <c r="C130" s="250"/>
      <c r="D130" s="233" t="s">
        <v>140</v>
      </c>
      <c r="E130" s="251" t="s">
        <v>1</v>
      </c>
      <c r="F130" s="252" t="s">
        <v>148</v>
      </c>
      <c r="G130" s="250"/>
      <c r="H130" s="253">
        <v>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140</v>
      </c>
      <c r="AU130" s="259" t="s">
        <v>86</v>
      </c>
      <c r="AV130" s="14" t="s">
        <v>136</v>
      </c>
      <c r="AW130" s="14" t="s">
        <v>32</v>
      </c>
      <c r="AX130" s="14" t="s">
        <v>84</v>
      </c>
      <c r="AY130" s="259" t="s">
        <v>130</v>
      </c>
    </row>
    <row r="131" s="2" customFormat="1" ht="24.15" customHeight="1">
      <c r="A131" s="37"/>
      <c r="B131" s="38"/>
      <c r="C131" s="260" t="s">
        <v>86</v>
      </c>
      <c r="D131" s="260" t="s">
        <v>192</v>
      </c>
      <c r="E131" s="261" t="s">
        <v>520</v>
      </c>
      <c r="F131" s="262" t="s">
        <v>521</v>
      </c>
      <c r="G131" s="263" t="s">
        <v>156</v>
      </c>
      <c r="H131" s="264">
        <v>1</v>
      </c>
      <c r="I131" s="265"/>
      <c r="J131" s="266">
        <f>ROUND(I131*H131,2)</f>
        <v>0</v>
      </c>
      <c r="K131" s="267"/>
      <c r="L131" s="268"/>
      <c r="M131" s="269" t="s">
        <v>1</v>
      </c>
      <c r="N131" s="270" t="s">
        <v>41</v>
      </c>
      <c r="O131" s="90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317</v>
      </c>
      <c r="AT131" s="231" t="s">
        <v>192</v>
      </c>
      <c r="AU131" s="231" t="s">
        <v>86</v>
      </c>
      <c r="AY131" s="16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84</v>
      </c>
      <c r="BK131" s="232">
        <f>ROUND(I131*H131,2)</f>
        <v>0</v>
      </c>
      <c r="BL131" s="16" t="s">
        <v>225</v>
      </c>
      <c r="BM131" s="231" t="s">
        <v>136</v>
      </c>
    </row>
    <row r="132" s="2" customFormat="1">
      <c r="A132" s="37"/>
      <c r="B132" s="38"/>
      <c r="C132" s="39"/>
      <c r="D132" s="233" t="s">
        <v>138</v>
      </c>
      <c r="E132" s="39"/>
      <c r="F132" s="234" t="s">
        <v>521</v>
      </c>
      <c r="G132" s="39"/>
      <c r="H132" s="39"/>
      <c r="I132" s="235"/>
      <c r="J132" s="39"/>
      <c r="K132" s="39"/>
      <c r="L132" s="43"/>
      <c r="M132" s="236"/>
      <c r="N132" s="23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138</v>
      </c>
      <c r="AU132" s="16" t="s">
        <v>86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192</v>
      </c>
      <c r="F133" s="206" t="s">
        <v>522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149</v>
      </c>
      <c r="AT133" s="215" t="s">
        <v>75</v>
      </c>
      <c r="AU133" s="215" t="s">
        <v>76</v>
      </c>
      <c r="AY133" s="214" t="s">
        <v>130</v>
      </c>
      <c r="BK133" s="216">
        <f>BK134</f>
        <v>0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523</v>
      </c>
      <c r="F134" s="217" t="s">
        <v>524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SUM(P135:P220)</f>
        <v>0</v>
      </c>
      <c r="Q134" s="211"/>
      <c r="R134" s="212">
        <f>SUM(R135:R220)</f>
        <v>0</v>
      </c>
      <c r="S134" s="211"/>
      <c r="T134" s="213">
        <f>SUM(T135:T220)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149</v>
      </c>
      <c r="AT134" s="215" t="s">
        <v>75</v>
      </c>
      <c r="AU134" s="215" t="s">
        <v>84</v>
      </c>
      <c r="AY134" s="214" t="s">
        <v>130</v>
      </c>
      <c r="BK134" s="216">
        <f>SUM(BK135:BK220)</f>
        <v>0</v>
      </c>
    </row>
    <row r="135" s="2" customFormat="1" ht="37.8" customHeight="1">
      <c r="A135" s="37"/>
      <c r="B135" s="38"/>
      <c r="C135" s="219" t="s">
        <v>149</v>
      </c>
      <c r="D135" s="219" t="s">
        <v>132</v>
      </c>
      <c r="E135" s="220" t="s">
        <v>525</v>
      </c>
      <c r="F135" s="221" t="s">
        <v>526</v>
      </c>
      <c r="G135" s="222" t="s">
        <v>253</v>
      </c>
      <c r="H135" s="223">
        <v>2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502</v>
      </c>
      <c r="AT135" s="231" t="s">
        <v>132</v>
      </c>
      <c r="AU135" s="231" t="s">
        <v>86</v>
      </c>
      <c r="AY135" s="16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84</v>
      </c>
      <c r="BK135" s="232">
        <f>ROUND(I135*H135,2)</f>
        <v>0</v>
      </c>
      <c r="BL135" s="16" t="s">
        <v>502</v>
      </c>
      <c r="BM135" s="231" t="s">
        <v>166</v>
      </c>
    </row>
    <row r="136" s="2" customFormat="1">
      <c r="A136" s="37"/>
      <c r="B136" s="38"/>
      <c r="C136" s="39"/>
      <c r="D136" s="233" t="s">
        <v>138</v>
      </c>
      <c r="E136" s="39"/>
      <c r="F136" s="234" t="s">
        <v>526</v>
      </c>
      <c r="G136" s="39"/>
      <c r="H136" s="39"/>
      <c r="I136" s="235"/>
      <c r="J136" s="39"/>
      <c r="K136" s="39"/>
      <c r="L136" s="43"/>
      <c r="M136" s="236"/>
      <c r="N136" s="23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138</v>
      </c>
      <c r="AU136" s="16" t="s">
        <v>86</v>
      </c>
    </row>
    <row r="137" s="13" customFormat="1">
      <c r="A137" s="13"/>
      <c r="B137" s="238"/>
      <c r="C137" s="239"/>
      <c r="D137" s="233" t="s">
        <v>140</v>
      </c>
      <c r="E137" s="240" t="s">
        <v>1</v>
      </c>
      <c r="F137" s="241" t="s">
        <v>527</v>
      </c>
      <c r="G137" s="239"/>
      <c r="H137" s="242">
        <v>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140</v>
      </c>
      <c r="AU137" s="248" t="s">
        <v>86</v>
      </c>
      <c r="AV137" s="13" t="s">
        <v>86</v>
      </c>
      <c r="AW137" s="13" t="s">
        <v>32</v>
      </c>
      <c r="AX137" s="13" t="s">
        <v>76</v>
      </c>
      <c r="AY137" s="248" t="s">
        <v>130</v>
      </c>
    </row>
    <row r="138" s="14" customFormat="1">
      <c r="A138" s="14"/>
      <c r="B138" s="249"/>
      <c r="C138" s="250"/>
      <c r="D138" s="233" t="s">
        <v>140</v>
      </c>
      <c r="E138" s="251" t="s">
        <v>1</v>
      </c>
      <c r="F138" s="252" t="s">
        <v>148</v>
      </c>
      <c r="G138" s="250"/>
      <c r="H138" s="253">
        <v>2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140</v>
      </c>
      <c r="AU138" s="259" t="s">
        <v>86</v>
      </c>
      <c r="AV138" s="14" t="s">
        <v>136</v>
      </c>
      <c r="AW138" s="14" t="s">
        <v>32</v>
      </c>
      <c r="AX138" s="14" t="s">
        <v>84</v>
      </c>
      <c r="AY138" s="259" t="s">
        <v>130</v>
      </c>
    </row>
    <row r="139" s="2" customFormat="1" ht="16.5" customHeight="1">
      <c r="A139" s="37"/>
      <c r="B139" s="38"/>
      <c r="C139" s="260" t="s">
        <v>136</v>
      </c>
      <c r="D139" s="260" t="s">
        <v>192</v>
      </c>
      <c r="E139" s="261" t="s">
        <v>528</v>
      </c>
      <c r="F139" s="262" t="s">
        <v>529</v>
      </c>
      <c r="G139" s="263" t="s">
        <v>253</v>
      </c>
      <c r="H139" s="264">
        <v>2</v>
      </c>
      <c r="I139" s="265"/>
      <c r="J139" s="266">
        <f>ROUND(I139*H139,2)</f>
        <v>0</v>
      </c>
      <c r="K139" s="267"/>
      <c r="L139" s="268"/>
      <c r="M139" s="269" t="s">
        <v>1</v>
      </c>
      <c r="N139" s="270" t="s">
        <v>41</v>
      </c>
      <c r="O139" s="90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530</v>
      </c>
      <c r="AT139" s="231" t="s">
        <v>192</v>
      </c>
      <c r="AU139" s="231" t="s">
        <v>86</v>
      </c>
      <c r="AY139" s="16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84</v>
      </c>
      <c r="BK139" s="232">
        <f>ROUND(I139*H139,2)</f>
        <v>0</v>
      </c>
      <c r="BL139" s="16" t="s">
        <v>502</v>
      </c>
      <c r="BM139" s="231" t="s">
        <v>179</v>
      </c>
    </row>
    <row r="140" s="2" customFormat="1">
      <c r="A140" s="37"/>
      <c r="B140" s="38"/>
      <c r="C140" s="39"/>
      <c r="D140" s="233" t="s">
        <v>138</v>
      </c>
      <c r="E140" s="39"/>
      <c r="F140" s="234" t="s">
        <v>529</v>
      </c>
      <c r="G140" s="39"/>
      <c r="H140" s="39"/>
      <c r="I140" s="235"/>
      <c r="J140" s="39"/>
      <c r="K140" s="39"/>
      <c r="L140" s="43"/>
      <c r="M140" s="236"/>
      <c r="N140" s="23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138</v>
      </c>
      <c r="AU140" s="16" t="s">
        <v>86</v>
      </c>
    </row>
    <row r="141" s="2" customFormat="1" ht="33" customHeight="1">
      <c r="A141" s="37"/>
      <c r="B141" s="38"/>
      <c r="C141" s="219" t="s">
        <v>160</v>
      </c>
      <c r="D141" s="219" t="s">
        <v>132</v>
      </c>
      <c r="E141" s="220" t="s">
        <v>531</v>
      </c>
      <c r="F141" s="221" t="s">
        <v>532</v>
      </c>
      <c r="G141" s="222" t="s">
        <v>253</v>
      </c>
      <c r="H141" s="223">
        <v>6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502</v>
      </c>
      <c r="AT141" s="231" t="s">
        <v>132</v>
      </c>
      <c r="AU141" s="231" t="s">
        <v>86</v>
      </c>
      <c r="AY141" s="16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84</v>
      </c>
      <c r="BK141" s="232">
        <f>ROUND(I141*H141,2)</f>
        <v>0</v>
      </c>
      <c r="BL141" s="16" t="s">
        <v>502</v>
      </c>
      <c r="BM141" s="231" t="s">
        <v>191</v>
      </c>
    </row>
    <row r="142" s="2" customFormat="1">
      <c r="A142" s="37"/>
      <c r="B142" s="38"/>
      <c r="C142" s="39"/>
      <c r="D142" s="233" t="s">
        <v>138</v>
      </c>
      <c r="E142" s="39"/>
      <c r="F142" s="234" t="s">
        <v>532</v>
      </c>
      <c r="G142" s="39"/>
      <c r="H142" s="39"/>
      <c r="I142" s="235"/>
      <c r="J142" s="39"/>
      <c r="K142" s="39"/>
      <c r="L142" s="43"/>
      <c r="M142" s="236"/>
      <c r="N142" s="23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138</v>
      </c>
      <c r="AU142" s="16" t="s">
        <v>86</v>
      </c>
    </row>
    <row r="143" s="13" customFormat="1">
      <c r="A143" s="13"/>
      <c r="B143" s="238"/>
      <c r="C143" s="239"/>
      <c r="D143" s="233" t="s">
        <v>140</v>
      </c>
      <c r="E143" s="240" t="s">
        <v>1</v>
      </c>
      <c r="F143" s="241" t="s">
        <v>533</v>
      </c>
      <c r="G143" s="239"/>
      <c r="H143" s="242">
        <v>6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140</v>
      </c>
      <c r="AU143" s="248" t="s">
        <v>86</v>
      </c>
      <c r="AV143" s="13" t="s">
        <v>86</v>
      </c>
      <c r="AW143" s="13" t="s">
        <v>32</v>
      </c>
      <c r="AX143" s="13" t="s">
        <v>76</v>
      </c>
      <c r="AY143" s="248" t="s">
        <v>130</v>
      </c>
    </row>
    <row r="144" s="14" customFormat="1">
      <c r="A144" s="14"/>
      <c r="B144" s="249"/>
      <c r="C144" s="250"/>
      <c r="D144" s="233" t="s">
        <v>140</v>
      </c>
      <c r="E144" s="251" t="s">
        <v>1</v>
      </c>
      <c r="F144" s="252" t="s">
        <v>148</v>
      </c>
      <c r="G144" s="250"/>
      <c r="H144" s="253">
        <v>6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140</v>
      </c>
      <c r="AU144" s="259" t="s">
        <v>86</v>
      </c>
      <c r="AV144" s="14" t="s">
        <v>136</v>
      </c>
      <c r="AW144" s="14" t="s">
        <v>32</v>
      </c>
      <c r="AX144" s="14" t="s">
        <v>84</v>
      </c>
      <c r="AY144" s="259" t="s">
        <v>130</v>
      </c>
    </row>
    <row r="145" s="2" customFormat="1" ht="33" customHeight="1">
      <c r="A145" s="37"/>
      <c r="B145" s="38"/>
      <c r="C145" s="219" t="s">
        <v>166</v>
      </c>
      <c r="D145" s="219" t="s">
        <v>132</v>
      </c>
      <c r="E145" s="220" t="s">
        <v>534</v>
      </c>
      <c r="F145" s="221" t="s">
        <v>535</v>
      </c>
      <c r="G145" s="222" t="s">
        <v>253</v>
      </c>
      <c r="H145" s="223">
        <v>20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41</v>
      </c>
      <c r="O145" s="90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502</v>
      </c>
      <c r="AT145" s="231" t="s">
        <v>132</v>
      </c>
      <c r="AU145" s="231" t="s">
        <v>86</v>
      </c>
      <c r="AY145" s="16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84</v>
      </c>
      <c r="BK145" s="232">
        <f>ROUND(I145*H145,2)</f>
        <v>0</v>
      </c>
      <c r="BL145" s="16" t="s">
        <v>502</v>
      </c>
      <c r="BM145" s="231" t="s">
        <v>8</v>
      </c>
    </row>
    <row r="146" s="2" customFormat="1">
      <c r="A146" s="37"/>
      <c r="B146" s="38"/>
      <c r="C146" s="39"/>
      <c r="D146" s="233" t="s">
        <v>138</v>
      </c>
      <c r="E146" s="39"/>
      <c r="F146" s="234" t="s">
        <v>535</v>
      </c>
      <c r="G146" s="39"/>
      <c r="H146" s="39"/>
      <c r="I146" s="235"/>
      <c r="J146" s="39"/>
      <c r="K146" s="39"/>
      <c r="L146" s="43"/>
      <c r="M146" s="236"/>
      <c r="N146" s="23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138</v>
      </c>
      <c r="AU146" s="16" t="s">
        <v>86</v>
      </c>
    </row>
    <row r="147" s="13" customFormat="1">
      <c r="A147" s="13"/>
      <c r="B147" s="238"/>
      <c r="C147" s="239"/>
      <c r="D147" s="233" t="s">
        <v>140</v>
      </c>
      <c r="E147" s="240" t="s">
        <v>1</v>
      </c>
      <c r="F147" s="241" t="s">
        <v>536</v>
      </c>
      <c r="G147" s="239"/>
      <c r="H147" s="242">
        <v>20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140</v>
      </c>
      <c r="AU147" s="248" t="s">
        <v>86</v>
      </c>
      <c r="AV147" s="13" t="s">
        <v>86</v>
      </c>
      <c r="AW147" s="13" t="s">
        <v>32</v>
      </c>
      <c r="AX147" s="13" t="s">
        <v>76</v>
      </c>
      <c r="AY147" s="248" t="s">
        <v>130</v>
      </c>
    </row>
    <row r="148" s="14" customFormat="1">
      <c r="A148" s="14"/>
      <c r="B148" s="249"/>
      <c r="C148" s="250"/>
      <c r="D148" s="233" t="s">
        <v>140</v>
      </c>
      <c r="E148" s="251" t="s">
        <v>1</v>
      </c>
      <c r="F148" s="252" t="s">
        <v>148</v>
      </c>
      <c r="G148" s="250"/>
      <c r="H148" s="253">
        <v>20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140</v>
      </c>
      <c r="AU148" s="259" t="s">
        <v>86</v>
      </c>
      <c r="AV148" s="14" t="s">
        <v>136</v>
      </c>
      <c r="AW148" s="14" t="s">
        <v>32</v>
      </c>
      <c r="AX148" s="14" t="s">
        <v>84</v>
      </c>
      <c r="AY148" s="259" t="s">
        <v>130</v>
      </c>
    </row>
    <row r="149" s="2" customFormat="1" ht="37.8" customHeight="1">
      <c r="A149" s="37"/>
      <c r="B149" s="38"/>
      <c r="C149" s="219" t="s">
        <v>173</v>
      </c>
      <c r="D149" s="219" t="s">
        <v>132</v>
      </c>
      <c r="E149" s="220" t="s">
        <v>537</v>
      </c>
      <c r="F149" s="221" t="s">
        <v>538</v>
      </c>
      <c r="G149" s="222" t="s">
        <v>253</v>
      </c>
      <c r="H149" s="223">
        <v>5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41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502</v>
      </c>
      <c r="AT149" s="231" t="s">
        <v>132</v>
      </c>
      <c r="AU149" s="231" t="s">
        <v>86</v>
      </c>
      <c r="AY149" s="16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84</v>
      </c>
      <c r="BK149" s="232">
        <f>ROUND(I149*H149,2)</f>
        <v>0</v>
      </c>
      <c r="BL149" s="16" t="s">
        <v>502</v>
      </c>
      <c r="BM149" s="231" t="s">
        <v>214</v>
      </c>
    </row>
    <row r="150" s="2" customFormat="1">
      <c r="A150" s="37"/>
      <c r="B150" s="38"/>
      <c r="C150" s="39"/>
      <c r="D150" s="233" t="s">
        <v>138</v>
      </c>
      <c r="E150" s="39"/>
      <c r="F150" s="234" t="s">
        <v>538</v>
      </c>
      <c r="G150" s="39"/>
      <c r="H150" s="39"/>
      <c r="I150" s="235"/>
      <c r="J150" s="39"/>
      <c r="K150" s="39"/>
      <c r="L150" s="43"/>
      <c r="M150" s="236"/>
      <c r="N150" s="23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138</v>
      </c>
      <c r="AU150" s="16" t="s">
        <v>86</v>
      </c>
    </row>
    <row r="151" s="13" customFormat="1">
      <c r="A151" s="13"/>
      <c r="B151" s="238"/>
      <c r="C151" s="239"/>
      <c r="D151" s="233" t="s">
        <v>140</v>
      </c>
      <c r="E151" s="240" t="s">
        <v>1</v>
      </c>
      <c r="F151" s="241" t="s">
        <v>539</v>
      </c>
      <c r="G151" s="239"/>
      <c r="H151" s="242">
        <v>5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140</v>
      </c>
      <c r="AU151" s="248" t="s">
        <v>86</v>
      </c>
      <c r="AV151" s="13" t="s">
        <v>86</v>
      </c>
      <c r="AW151" s="13" t="s">
        <v>32</v>
      </c>
      <c r="AX151" s="13" t="s">
        <v>76</v>
      </c>
      <c r="AY151" s="248" t="s">
        <v>130</v>
      </c>
    </row>
    <row r="152" s="14" customFormat="1">
      <c r="A152" s="14"/>
      <c r="B152" s="249"/>
      <c r="C152" s="250"/>
      <c r="D152" s="233" t="s">
        <v>140</v>
      </c>
      <c r="E152" s="251" t="s">
        <v>1</v>
      </c>
      <c r="F152" s="252" t="s">
        <v>148</v>
      </c>
      <c r="G152" s="250"/>
      <c r="H152" s="253">
        <v>5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140</v>
      </c>
      <c r="AU152" s="259" t="s">
        <v>86</v>
      </c>
      <c r="AV152" s="14" t="s">
        <v>136</v>
      </c>
      <c r="AW152" s="14" t="s">
        <v>32</v>
      </c>
      <c r="AX152" s="14" t="s">
        <v>84</v>
      </c>
      <c r="AY152" s="259" t="s">
        <v>130</v>
      </c>
    </row>
    <row r="153" s="2" customFormat="1" ht="33" customHeight="1">
      <c r="A153" s="37"/>
      <c r="B153" s="38"/>
      <c r="C153" s="219" t="s">
        <v>179</v>
      </c>
      <c r="D153" s="219" t="s">
        <v>132</v>
      </c>
      <c r="E153" s="220" t="s">
        <v>540</v>
      </c>
      <c r="F153" s="221" t="s">
        <v>541</v>
      </c>
      <c r="G153" s="222" t="s">
        <v>253</v>
      </c>
      <c r="H153" s="223">
        <v>2</v>
      </c>
      <c r="I153" s="224"/>
      <c r="J153" s="225">
        <f>ROUND(I153*H153,2)</f>
        <v>0</v>
      </c>
      <c r="K153" s="226"/>
      <c r="L153" s="43"/>
      <c r="M153" s="227" t="s">
        <v>1</v>
      </c>
      <c r="N153" s="228" t="s">
        <v>41</v>
      </c>
      <c r="O153" s="90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502</v>
      </c>
      <c r="AT153" s="231" t="s">
        <v>132</v>
      </c>
      <c r="AU153" s="231" t="s">
        <v>86</v>
      </c>
      <c r="AY153" s="16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84</v>
      </c>
      <c r="BK153" s="232">
        <f>ROUND(I153*H153,2)</f>
        <v>0</v>
      </c>
      <c r="BL153" s="16" t="s">
        <v>502</v>
      </c>
      <c r="BM153" s="231" t="s">
        <v>225</v>
      </c>
    </row>
    <row r="154" s="2" customFormat="1">
      <c r="A154" s="37"/>
      <c r="B154" s="38"/>
      <c r="C154" s="39"/>
      <c r="D154" s="233" t="s">
        <v>138</v>
      </c>
      <c r="E154" s="39"/>
      <c r="F154" s="234" t="s">
        <v>541</v>
      </c>
      <c r="G154" s="39"/>
      <c r="H154" s="39"/>
      <c r="I154" s="235"/>
      <c r="J154" s="39"/>
      <c r="K154" s="39"/>
      <c r="L154" s="43"/>
      <c r="M154" s="236"/>
      <c r="N154" s="237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138</v>
      </c>
      <c r="AU154" s="16" t="s">
        <v>86</v>
      </c>
    </row>
    <row r="155" s="13" customFormat="1">
      <c r="A155" s="13"/>
      <c r="B155" s="238"/>
      <c r="C155" s="239"/>
      <c r="D155" s="233" t="s">
        <v>140</v>
      </c>
      <c r="E155" s="240" t="s">
        <v>1</v>
      </c>
      <c r="F155" s="241" t="s">
        <v>527</v>
      </c>
      <c r="G155" s="239"/>
      <c r="H155" s="242">
        <v>2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140</v>
      </c>
      <c r="AU155" s="248" t="s">
        <v>86</v>
      </c>
      <c r="AV155" s="13" t="s">
        <v>86</v>
      </c>
      <c r="AW155" s="13" t="s">
        <v>32</v>
      </c>
      <c r="AX155" s="13" t="s">
        <v>76</v>
      </c>
      <c r="AY155" s="248" t="s">
        <v>130</v>
      </c>
    </row>
    <row r="156" s="14" customFormat="1">
      <c r="A156" s="14"/>
      <c r="B156" s="249"/>
      <c r="C156" s="250"/>
      <c r="D156" s="233" t="s">
        <v>140</v>
      </c>
      <c r="E156" s="251" t="s">
        <v>1</v>
      </c>
      <c r="F156" s="252" t="s">
        <v>148</v>
      </c>
      <c r="G156" s="250"/>
      <c r="H156" s="253">
        <v>2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140</v>
      </c>
      <c r="AU156" s="259" t="s">
        <v>86</v>
      </c>
      <c r="AV156" s="14" t="s">
        <v>136</v>
      </c>
      <c r="AW156" s="14" t="s">
        <v>32</v>
      </c>
      <c r="AX156" s="14" t="s">
        <v>84</v>
      </c>
      <c r="AY156" s="259" t="s">
        <v>130</v>
      </c>
    </row>
    <row r="157" s="2" customFormat="1" ht="33" customHeight="1">
      <c r="A157" s="37"/>
      <c r="B157" s="38"/>
      <c r="C157" s="260" t="s">
        <v>186</v>
      </c>
      <c r="D157" s="260" t="s">
        <v>192</v>
      </c>
      <c r="E157" s="261" t="s">
        <v>542</v>
      </c>
      <c r="F157" s="262" t="s">
        <v>543</v>
      </c>
      <c r="G157" s="263" t="s">
        <v>253</v>
      </c>
      <c r="H157" s="264">
        <v>1</v>
      </c>
      <c r="I157" s="265"/>
      <c r="J157" s="266">
        <f>ROUND(I157*H157,2)</f>
        <v>0</v>
      </c>
      <c r="K157" s="267"/>
      <c r="L157" s="268"/>
      <c r="M157" s="269" t="s">
        <v>1</v>
      </c>
      <c r="N157" s="270" t="s">
        <v>41</v>
      </c>
      <c r="O157" s="90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530</v>
      </c>
      <c r="AT157" s="231" t="s">
        <v>192</v>
      </c>
      <c r="AU157" s="231" t="s">
        <v>86</v>
      </c>
      <c r="AY157" s="16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84</v>
      </c>
      <c r="BK157" s="232">
        <f>ROUND(I157*H157,2)</f>
        <v>0</v>
      </c>
      <c r="BL157" s="16" t="s">
        <v>502</v>
      </c>
      <c r="BM157" s="231" t="s">
        <v>237</v>
      </c>
    </row>
    <row r="158" s="2" customFormat="1">
      <c r="A158" s="37"/>
      <c r="B158" s="38"/>
      <c r="C158" s="39"/>
      <c r="D158" s="233" t="s">
        <v>138</v>
      </c>
      <c r="E158" s="39"/>
      <c r="F158" s="234" t="s">
        <v>543</v>
      </c>
      <c r="G158" s="39"/>
      <c r="H158" s="39"/>
      <c r="I158" s="235"/>
      <c r="J158" s="39"/>
      <c r="K158" s="39"/>
      <c r="L158" s="43"/>
      <c r="M158" s="236"/>
      <c r="N158" s="237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138</v>
      </c>
      <c r="AU158" s="16" t="s">
        <v>86</v>
      </c>
    </row>
    <row r="159" s="2" customFormat="1" ht="33" customHeight="1">
      <c r="A159" s="37"/>
      <c r="B159" s="38"/>
      <c r="C159" s="260" t="s">
        <v>191</v>
      </c>
      <c r="D159" s="260" t="s">
        <v>192</v>
      </c>
      <c r="E159" s="261" t="s">
        <v>544</v>
      </c>
      <c r="F159" s="262" t="s">
        <v>545</v>
      </c>
      <c r="G159" s="263" t="s">
        <v>253</v>
      </c>
      <c r="H159" s="264">
        <v>1</v>
      </c>
      <c r="I159" s="265"/>
      <c r="J159" s="266">
        <f>ROUND(I159*H159,2)</f>
        <v>0</v>
      </c>
      <c r="K159" s="267"/>
      <c r="L159" s="268"/>
      <c r="M159" s="269" t="s">
        <v>1</v>
      </c>
      <c r="N159" s="270" t="s">
        <v>41</v>
      </c>
      <c r="O159" s="90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530</v>
      </c>
      <c r="AT159" s="231" t="s">
        <v>192</v>
      </c>
      <c r="AU159" s="231" t="s">
        <v>86</v>
      </c>
      <c r="AY159" s="16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84</v>
      </c>
      <c r="BK159" s="232">
        <f>ROUND(I159*H159,2)</f>
        <v>0</v>
      </c>
      <c r="BL159" s="16" t="s">
        <v>502</v>
      </c>
      <c r="BM159" s="231" t="s">
        <v>250</v>
      </c>
    </row>
    <row r="160" s="2" customFormat="1">
      <c r="A160" s="37"/>
      <c r="B160" s="38"/>
      <c r="C160" s="39"/>
      <c r="D160" s="233" t="s">
        <v>138</v>
      </c>
      <c r="E160" s="39"/>
      <c r="F160" s="234" t="s">
        <v>545</v>
      </c>
      <c r="G160" s="39"/>
      <c r="H160" s="39"/>
      <c r="I160" s="235"/>
      <c r="J160" s="39"/>
      <c r="K160" s="39"/>
      <c r="L160" s="43"/>
      <c r="M160" s="236"/>
      <c r="N160" s="23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138</v>
      </c>
      <c r="AU160" s="16" t="s">
        <v>86</v>
      </c>
    </row>
    <row r="161" s="2" customFormat="1" ht="24.15" customHeight="1">
      <c r="A161" s="37"/>
      <c r="B161" s="38"/>
      <c r="C161" s="219" t="s">
        <v>198</v>
      </c>
      <c r="D161" s="219" t="s">
        <v>132</v>
      </c>
      <c r="E161" s="220" t="s">
        <v>546</v>
      </c>
      <c r="F161" s="221" t="s">
        <v>547</v>
      </c>
      <c r="G161" s="222" t="s">
        <v>253</v>
      </c>
      <c r="H161" s="223">
        <v>2</v>
      </c>
      <c r="I161" s="224"/>
      <c r="J161" s="225">
        <f>ROUND(I161*H161,2)</f>
        <v>0</v>
      </c>
      <c r="K161" s="226"/>
      <c r="L161" s="43"/>
      <c r="M161" s="227" t="s">
        <v>1</v>
      </c>
      <c r="N161" s="228" t="s">
        <v>41</v>
      </c>
      <c r="O161" s="90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502</v>
      </c>
      <c r="AT161" s="231" t="s">
        <v>132</v>
      </c>
      <c r="AU161" s="231" t="s">
        <v>86</v>
      </c>
      <c r="AY161" s="16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84</v>
      </c>
      <c r="BK161" s="232">
        <f>ROUND(I161*H161,2)</f>
        <v>0</v>
      </c>
      <c r="BL161" s="16" t="s">
        <v>502</v>
      </c>
      <c r="BM161" s="231" t="s">
        <v>260</v>
      </c>
    </row>
    <row r="162" s="2" customFormat="1">
      <c r="A162" s="37"/>
      <c r="B162" s="38"/>
      <c r="C162" s="39"/>
      <c r="D162" s="233" t="s">
        <v>138</v>
      </c>
      <c r="E162" s="39"/>
      <c r="F162" s="234" t="s">
        <v>547</v>
      </c>
      <c r="G162" s="39"/>
      <c r="H162" s="39"/>
      <c r="I162" s="235"/>
      <c r="J162" s="39"/>
      <c r="K162" s="39"/>
      <c r="L162" s="43"/>
      <c r="M162" s="236"/>
      <c r="N162" s="237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138</v>
      </c>
      <c r="AU162" s="16" t="s">
        <v>86</v>
      </c>
    </row>
    <row r="163" s="13" customFormat="1">
      <c r="A163" s="13"/>
      <c r="B163" s="238"/>
      <c r="C163" s="239"/>
      <c r="D163" s="233" t="s">
        <v>140</v>
      </c>
      <c r="E163" s="240" t="s">
        <v>1</v>
      </c>
      <c r="F163" s="241" t="s">
        <v>527</v>
      </c>
      <c r="G163" s="239"/>
      <c r="H163" s="242">
        <v>2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140</v>
      </c>
      <c r="AU163" s="248" t="s">
        <v>86</v>
      </c>
      <c r="AV163" s="13" t="s">
        <v>86</v>
      </c>
      <c r="AW163" s="13" t="s">
        <v>32</v>
      </c>
      <c r="AX163" s="13" t="s">
        <v>76</v>
      </c>
      <c r="AY163" s="248" t="s">
        <v>130</v>
      </c>
    </row>
    <row r="164" s="14" customFormat="1">
      <c r="A164" s="14"/>
      <c r="B164" s="249"/>
      <c r="C164" s="250"/>
      <c r="D164" s="233" t="s">
        <v>140</v>
      </c>
      <c r="E164" s="251" t="s">
        <v>1</v>
      </c>
      <c r="F164" s="252" t="s">
        <v>148</v>
      </c>
      <c r="G164" s="250"/>
      <c r="H164" s="253">
        <v>2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140</v>
      </c>
      <c r="AU164" s="259" t="s">
        <v>86</v>
      </c>
      <c r="AV164" s="14" t="s">
        <v>136</v>
      </c>
      <c r="AW164" s="14" t="s">
        <v>32</v>
      </c>
      <c r="AX164" s="14" t="s">
        <v>84</v>
      </c>
      <c r="AY164" s="259" t="s">
        <v>130</v>
      </c>
    </row>
    <row r="165" s="2" customFormat="1" ht="24.15" customHeight="1">
      <c r="A165" s="37"/>
      <c r="B165" s="38"/>
      <c r="C165" s="260" t="s">
        <v>8</v>
      </c>
      <c r="D165" s="260" t="s">
        <v>192</v>
      </c>
      <c r="E165" s="261" t="s">
        <v>548</v>
      </c>
      <c r="F165" s="262" t="s">
        <v>549</v>
      </c>
      <c r="G165" s="263" t="s">
        <v>253</v>
      </c>
      <c r="H165" s="264">
        <v>2</v>
      </c>
      <c r="I165" s="265"/>
      <c r="J165" s="266">
        <f>ROUND(I165*H165,2)</f>
        <v>0</v>
      </c>
      <c r="K165" s="267"/>
      <c r="L165" s="268"/>
      <c r="M165" s="269" t="s">
        <v>1</v>
      </c>
      <c r="N165" s="270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530</v>
      </c>
      <c r="AT165" s="231" t="s">
        <v>192</v>
      </c>
      <c r="AU165" s="231" t="s">
        <v>86</v>
      </c>
      <c r="AY165" s="16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84</v>
      </c>
      <c r="BK165" s="232">
        <f>ROUND(I165*H165,2)</f>
        <v>0</v>
      </c>
      <c r="BL165" s="16" t="s">
        <v>502</v>
      </c>
      <c r="BM165" s="231" t="s">
        <v>272</v>
      </c>
    </row>
    <row r="166" s="2" customFormat="1">
      <c r="A166" s="37"/>
      <c r="B166" s="38"/>
      <c r="C166" s="39"/>
      <c r="D166" s="233" t="s">
        <v>138</v>
      </c>
      <c r="E166" s="39"/>
      <c r="F166" s="234" t="s">
        <v>549</v>
      </c>
      <c r="G166" s="39"/>
      <c r="H166" s="39"/>
      <c r="I166" s="235"/>
      <c r="J166" s="39"/>
      <c r="K166" s="39"/>
      <c r="L166" s="43"/>
      <c r="M166" s="236"/>
      <c r="N166" s="23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138</v>
      </c>
      <c r="AU166" s="16" t="s">
        <v>86</v>
      </c>
    </row>
    <row r="167" s="2" customFormat="1" ht="24.15" customHeight="1">
      <c r="A167" s="37"/>
      <c r="B167" s="38"/>
      <c r="C167" s="219" t="s">
        <v>209</v>
      </c>
      <c r="D167" s="219" t="s">
        <v>132</v>
      </c>
      <c r="E167" s="220" t="s">
        <v>550</v>
      </c>
      <c r="F167" s="221" t="s">
        <v>551</v>
      </c>
      <c r="G167" s="222" t="s">
        <v>253</v>
      </c>
      <c r="H167" s="223">
        <v>2</v>
      </c>
      <c r="I167" s="224"/>
      <c r="J167" s="225">
        <f>ROUND(I167*H167,2)</f>
        <v>0</v>
      </c>
      <c r="K167" s="226"/>
      <c r="L167" s="43"/>
      <c r="M167" s="227" t="s">
        <v>1</v>
      </c>
      <c r="N167" s="228" t="s">
        <v>41</v>
      </c>
      <c r="O167" s="90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502</v>
      </c>
      <c r="AT167" s="231" t="s">
        <v>132</v>
      </c>
      <c r="AU167" s="231" t="s">
        <v>86</v>
      </c>
      <c r="AY167" s="16" t="s">
        <v>130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84</v>
      </c>
      <c r="BK167" s="232">
        <f>ROUND(I167*H167,2)</f>
        <v>0</v>
      </c>
      <c r="BL167" s="16" t="s">
        <v>502</v>
      </c>
      <c r="BM167" s="231" t="s">
        <v>284</v>
      </c>
    </row>
    <row r="168" s="2" customFormat="1">
      <c r="A168" s="37"/>
      <c r="B168" s="38"/>
      <c r="C168" s="39"/>
      <c r="D168" s="233" t="s">
        <v>138</v>
      </c>
      <c r="E168" s="39"/>
      <c r="F168" s="234" t="s">
        <v>551</v>
      </c>
      <c r="G168" s="39"/>
      <c r="H168" s="39"/>
      <c r="I168" s="235"/>
      <c r="J168" s="39"/>
      <c r="K168" s="39"/>
      <c r="L168" s="43"/>
      <c r="M168" s="236"/>
      <c r="N168" s="237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138</v>
      </c>
      <c r="AU168" s="16" t="s">
        <v>86</v>
      </c>
    </row>
    <row r="169" s="13" customFormat="1">
      <c r="A169" s="13"/>
      <c r="B169" s="238"/>
      <c r="C169" s="239"/>
      <c r="D169" s="233" t="s">
        <v>140</v>
      </c>
      <c r="E169" s="240" t="s">
        <v>1</v>
      </c>
      <c r="F169" s="241" t="s">
        <v>527</v>
      </c>
      <c r="G169" s="239"/>
      <c r="H169" s="242">
        <v>2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140</v>
      </c>
      <c r="AU169" s="248" t="s">
        <v>86</v>
      </c>
      <c r="AV169" s="13" t="s">
        <v>86</v>
      </c>
      <c r="AW169" s="13" t="s">
        <v>32</v>
      </c>
      <c r="AX169" s="13" t="s">
        <v>76</v>
      </c>
      <c r="AY169" s="248" t="s">
        <v>130</v>
      </c>
    </row>
    <row r="170" s="14" customFormat="1">
      <c r="A170" s="14"/>
      <c r="B170" s="249"/>
      <c r="C170" s="250"/>
      <c r="D170" s="233" t="s">
        <v>140</v>
      </c>
      <c r="E170" s="251" t="s">
        <v>1</v>
      </c>
      <c r="F170" s="252" t="s">
        <v>148</v>
      </c>
      <c r="G170" s="250"/>
      <c r="H170" s="253">
        <v>2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140</v>
      </c>
      <c r="AU170" s="259" t="s">
        <v>86</v>
      </c>
      <c r="AV170" s="14" t="s">
        <v>136</v>
      </c>
      <c r="AW170" s="14" t="s">
        <v>32</v>
      </c>
      <c r="AX170" s="14" t="s">
        <v>84</v>
      </c>
      <c r="AY170" s="259" t="s">
        <v>130</v>
      </c>
    </row>
    <row r="171" s="2" customFormat="1" ht="24.15" customHeight="1">
      <c r="A171" s="37"/>
      <c r="B171" s="38"/>
      <c r="C171" s="260" t="s">
        <v>214</v>
      </c>
      <c r="D171" s="260" t="s">
        <v>192</v>
      </c>
      <c r="E171" s="261" t="s">
        <v>552</v>
      </c>
      <c r="F171" s="262" t="s">
        <v>553</v>
      </c>
      <c r="G171" s="263" t="s">
        <v>253</v>
      </c>
      <c r="H171" s="264">
        <v>2</v>
      </c>
      <c r="I171" s="265"/>
      <c r="J171" s="266">
        <f>ROUND(I171*H171,2)</f>
        <v>0</v>
      </c>
      <c r="K171" s="267"/>
      <c r="L171" s="268"/>
      <c r="M171" s="269" t="s">
        <v>1</v>
      </c>
      <c r="N171" s="270" t="s">
        <v>41</v>
      </c>
      <c r="O171" s="90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530</v>
      </c>
      <c r="AT171" s="231" t="s">
        <v>192</v>
      </c>
      <c r="AU171" s="231" t="s">
        <v>86</v>
      </c>
      <c r="AY171" s="16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84</v>
      </c>
      <c r="BK171" s="232">
        <f>ROUND(I171*H171,2)</f>
        <v>0</v>
      </c>
      <c r="BL171" s="16" t="s">
        <v>502</v>
      </c>
      <c r="BM171" s="231" t="s">
        <v>297</v>
      </c>
    </row>
    <row r="172" s="2" customFormat="1">
      <c r="A172" s="37"/>
      <c r="B172" s="38"/>
      <c r="C172" s="39"/>
      <c r="D172" s="233" t="s">
        <v>138</v>
      </c>
      <c r="E172" s="39"/>
      <c r="F172" s="234" t="s">
        <v>553</v>
      </c>
      <c r="G172" s="39"/>
      <c r="H172" s="39"/>
      <c r="I172" s="235"/>
      <c r="J172" s="39"/>
      <c r="K172" s="39"/>
      <c r="L172" s="43"/>
      <c r="M172" s="236"/>
      <c r="N172" s="23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138</v>
      </c>
      <c r="AU172" s="16" t="s">
        <v>86</v>
      </c>
    </row>
    <row r="173" s="2" customFormat="1" ht="16.5" customHeight="1">
      <c r="A173" s="37"/>
      <c r="B173" s="38"/>
      <c r="C173" s="219" t="s">
        <v>220</v>
      </c>
      <c r="D173" s="219" t="s">
        <v>132</v>
      </c>
      <c r="E173" s="220" t="s">
        <v>554</v>
      </c>
      <c r="F173" s="221" t="s">
        <v>555</v>
      </c>
      <c r="G173" s="222" t="s">
        <v>253</v>
      </c>
      <c r="H173" s="223">
        <v>2</v>
      </c>
      <c r="I173" s="224"/>
      <c r="J173" s="225">
        <f>ROUND(I173*H173,2)</f>
        <v>0</v>
      </c>
      <c r="K173" s="226"/>
      <c r="L173" s="43"/>
      <c r="M173" s="227" t="s">
        <v>1</v>
      </c>
      <c r="N173" s="228" t="s">
        <v>41</v>
      </c>
      <c r="O173" s="90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502</v>
      </c>
      <c r="AT173" s="231" t="s">
        <v>132</v>
      </c>
      <c r="AU173" s="231" t="s">
        <v>86</v>
      </c>
      <c r="AY173" s="16" t="s">
        <v>130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84</v>
      </c>
      <c r="BK173" s="232">
        <f>ROUND(I173*H173,2)</f>
        <v>0</v>
      </c>
      <c r="BL173" s="16" t="s">
        <v>502</v>
      </c>
      <c r="BM173" s="231" t="s">
        <v>307</v>
      </c>
    </row>
    <row r="174" s="2" customFormat="1">
      <c r="A174" s="37"/>
      <c r="B174" s="38"/>
      <c r="C174" s="39"/>
      <c r="D174" s="233" t="s">
        <v>138</v>
      </c>
      <c r="E174" s="39"/>
      <c r="F174" s="234" t="s">
        <v>555</v>
      </c>
      <c r="G174" s="39"/>
      <c r="H174" s="39"/>
      <c r="I174" s="235"/>
      <c r="J174" s="39"/>
      <c r="K174" s="39"/>
      <c r="L174" s="43"/>
      <c r="M174" s="236"/>
      <c r="N174" s="237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138</v>
      </c>
      <c r="AU174" s="16" t="s">
        <v>86</v>
      </c>
    </row>
    <row r="175" s="13" customFormat="1">
      <c r="A175" s="13"/>
      <c r="B175" s="238"/>
      <c r="C175" s="239"/>
      <c r="D175" s="233" t="s">
        <v>140</v>
      </c>
      <c r="E175" s="240" t="s">
        <v>1</v>
      </c>
      <c r="F175" s="241" t="s">
        <v>527</v>
      </c>
      <c r="G175" s="239"/>
      <c r="H175" s="242">
        <v>2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140</v>
      </c>
      <c r="AU175" s="248" t="s">
        <v>86</v>
      </c>
      <c r="AV175" s="13" t="s">
        <v>86</v>
      </c>
      <c r="AW175" s="13" t="s">
        <v>32</v>
      </c>
      <c r="AX175" s="13" t="s">
        <v>76</v>
      </c>
      <c r="AY175" s="248" t="s">
        <v>130</v>
      </c>
    </row>
    <row r="176" s="14" customFormat="1">
      <c r="A176" s="14"/>
      <c r="B176" s="249"/>
      <c r="C176" s="250"/>
      <c r="D176" s="233" t="s">
        <v>140</v>
      </c>
      <c r="E176" s="251" t="s">
        <v>1</v>
      </c>
      <c r="F176" s="252" t="s">
        <v>148</v>
      </c>
      <c r="G176" s="250"/>
      <c r="H176" s="253">
        <v>2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140</v>
      </c>
      <c r="AU176" s="259" t="s">
        <v>86</v>
      </c>
      <c r="AV176" s="14" t="s">
        <v>136</v>
      </c>
      <c r="AW176" s="14" t="s">
        <v>32</v>
      </c>
      <c r="AX176" s="14" t="s">
        <v>84</v>
      </c>
      <c r="AY176" s="259" t="s">
        <v>130</v>
      </c>
    </row>
    <row r="177" s="2" customFormat="1" ht="16.5" customHeight="1">
      <c r="A177" s="37"/>
      <c r="B177" s="38"/>
      <c r="C177" s="260" t="s">
        <v>225</v>
      </c>
      <c r="D177" s="260" t="s">
        <v>192</v>
      </c>
      <c r="E177" s="261" t="s">
        <v>556</v>
      </c>
      <c r="F177" s="262" t="s">
        <v>557</v>
      </c>
      <c r="G177" s="263" t="s">
        <v>253</v>
      </c>
      <c r="H177" s="264">
        <v>2</v>
      </c>
      <c r="I177" s="265"/>
      <c r="J177" s="266">
        <f>ROUND(I177*H177,2)</f>
        <v>0</v>
      </c>
      <c r="K177" s="267"/>
      <c r="L177" s="268"/>
      <c r="M177" s="269" t="s">
        <v>1</v>
      </c>
      <c r="N177" s="270" t="s">
        <v>41</v>
      </c>
      <c r="O177" s="90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530</v>
      </c>
      <c r="AT177" s="231" t="s">
        <v>192</v>
      </c>
      <c r="AU177" s="231" t="s">
        <v>86</v>
      </c>
      <c r="AY177" s="16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84</v>
      </c>
      <c r="BK177" s="232">
        <f>ROUND(I177*H177,2)</f>
        <v>0</v>
      </c>
      <c r="BL177" s="16" t="s">
        <v>502</v>
      </c>
      <c r="BM177" s="231" t="s">
        <v>317</v>
      </c>
    </row>
    <row r="178" s="2" customFormat="1">
      <c r="A178" s="37"/>
      <c r="B178" s="38"/>
      <c r="C178" s="39"/>
      <c r="D178" s="233" t="s">
        <v>138</v>
      </c>
      <c r="E178" s="39"/>
      <c r="F178" s="234" t="s">
        <v>557</v>
      </c>
      <c r="G178" s="39"/>
      <c r="H178" s="39"/>
      <c r="I178" s="235"/>
      <c r="J178" s="39"/>
      <c r="K178" s="39"/>
      <c r="L178" s="43"/>
      <c r="M178" s="236"/>
      <c r="N178" s="237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138</v>
      </c>
      <c r="AU178" s="16" t="s">
        <v>86</v>
      </c>
    </row>
    <row r="179" s="2" customFormat="1" ht="21.75" customHeight="1">
      <c r="A179" s="37"/>
      <c r="B179" s="38"/>
      <c r="C179" s="260" t="s">
        <v>230</v>
      </c>
      <c r="D179" s="260" t="s">
        <v>192</v>
      </c>
      <c r="E179" s="261" t="s">
        <v>558</v>
      </c>
      <c r="F179" s="262" t="s">
        <v>559</v>
      </c>
      <c r="G179" s="263" t="s">
        <v>253</v>
      </c>
      <c r="H179" s="264">
        <v>2</v>
      </c>
      <c r="I179" s="265"/>
      <c r="J179" s="266">
        <f>ROUND(I179*H179,2)</f>
        <v>0</v>
      </c>
      <c r="K179" s="267"/>
      <c r="L179" s="268"/>
      <c r="M179" s="269" t="s">
        <v>1</v>
      </c>
      <c r="N179" s="270" t="s">
        <v>41</v>
      </c>
      <c r="O179" s="90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530</v>
      </c>
      <c r="AT179" s="231" t="s">
        <v>192</v>
      </c>
      <c r="AU179" s="231" t="s">
        <v>86</v>
      </c>
      <c r="AY179" s="16" t="s">
        <v>130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84</v>
      </c>
      <c r="BK179" s="232">
        <f>ROUND(I179*H179,2)</f>
        <v>0</v>
      </c>
      <c r="BL179" s="16" t="s">
        <v>502</v>
      </c>
      <c r="BM179" s="231" t="s">
        <v>328</v>
      </c>
    </row>
    <row r="180" s="2" customFormat="1">
      <c r="A180" s="37"/>
      <c r="B180" s="38"/>
      <c r="C180" s="39"/>
      <c r="D180" s="233" t="s">
        <v>138</v>
      </c>
      <c r="E180" s="39"/>
      <c r="F180" s="234" t="s">
        <v>559</v>
      </c>
      <c r="G180" s="39"/>
      <c r="H180" s="39"/>
      <c r="I180" s="235"/>
      <c r="J180" s="39"/>
      <c r="K180" s="39"/>
      <c r="L180" s="43"/>
      <c r="M180" s="236"/>
      <c r="N180" s="237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138</v>
      </c>
      <c r="AU180" s="16" t="s">
        <v>86</v>
      </c>
    </row>
    <row r="181" s="2" customFormat="1" ht="16.5" customHeight="1">
      <c r="A181" s="37"/>
      <c r="B181" s="38"/>
      <c r="C181" s="260" t="s">
        <v>237</v>
      </c>
      <c r="D181" s="260" t="s">
        <v>192</v>
      </c>
      <c r="E181" s="261" t="s">
        <v>560</v>
      </c>
      <c r="F181" s="262" t="s">
        <v>561</v>
      </c>
      <c r="G181" s="263" t="s">
        <v>253</v>
      </c>
      <c r="H181" s="264">
        <v>2</v>
      </c>
      <c r="I181" s="265"/>
      <c r="J181" s="266">
        <f>ROUND(I181*H181,2)</f>
        <v>0</v>
      </c>
      <c r="K181" s="267"/>
      <c r="L181" s="268"/>
      <c r="M181" s="269" t="s">
        <v>1</v>
      </c>
      <c r="N181" s="270" t="s">
        <v>41</v>
      </c>
      <c r="O181" s="90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530</v>
      </c>
      <c r="AT181" s="231" t="s">
        <v>192</v>
      </c>
      <c r="AU181" s="231" t="s">
        <v>86</v>
      </c>
      <c r="AY181" s="16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84</v>
      </c>
      <c r="BK181" s="232">
        <f>ROUND(I181*H181,2)</f>
        <v>0</v>
      </c>
      <c r="BL181" s="16" t="s">
        <v>502</v>
      </c>
      <c r="BM181" s="231" t="s">
        <v>338</v>
      </c>
    </row>
    <row r="182" s="2" customFormat="1">
      <c r="A182" s="37"/>
      <c r="B182" s="38"/>
      <c r="C182" s="39"/>
      <c r="D182" s="233" t="s">
        <v>138</v>
      </c>
      <c r="E182" s="39"/>
      <c r="F182" s="234" t="s">
        <v>561</v>
      </c>
      <c r="G182" s="39"/>
      <c r="H182" s="39"/>
      <c r="I182" s="235"/>
      <c r="J182" s="39"/>
      <c r="K182" s="39"/>
      <c r="L182" s="43"/>
      <c r="M182" s="236"/>
      <c r="N182" s="237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138</v>
      </c>
      <c r="AU182" s="16" t="s">
        <v>86</v>
      </c>
    </row>
    <row r="183" s="2" customFormat="1" ht="21.75" customHeight="1">
      <c r="A183" s="37"/>
      <c r="B183" s="38"/>
      <c r="C183" s="260" t="s">
        <v>243</v>
      </c>
      <c r="D183" s="260" t="s">
        <v>192</v>
      </c>
      <c r="E183" s="261" t="s">
        <v>562</v>
      </c>
      <c r="F183" s="262" t="s">
        <v>563</v>
      </c>
      <c r="G183" s="263" t="s">
        <v>253</v>
      </c>
      <c r="H183" s="264">
        <v>2</v>
      </c>
      <c r="I183" s="265"/>
      <c r="J183" s="266">
        <f>ROUND(I183*H183,2)</f>
        <v>0</v>
      </c>
      <c r="K183" s="267"/>
      <c r="L183" s="268"/>
      <c r="M183" s="269" t="s">
        <v>1</v>
      </c>
      <c r="N183" s="270" t="s">
        <v>41</v>
      </c>
      <c r="O183" s="90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530</v>
      </c>
      <c r="AT183" s="231" t="s">
        <v>192</v>
      </c>
      <c r="AU183" s="231" t="s">
        <v>86</v>
      </c>
      <c r="AY183" s="16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84</v>
      </c>
      <c r="BK183" s="232">
        <f>ROUND(I183*H183,2)</f>
        <v>0</v>
      </c>
      <c r="BL183" s="16" t="s">
        <v>502</v>
      </c>
      <c r="BM183" s="231" t="s">
        <v>350</v>
      </c>
    </row>
    <row r="184" s="2" customFormat="1">
      <c r="A184" s="37"/>
      <c r="B184" s="38"/>
      <c r="C184" s="39"/>
      <c r="D184" s="233" t="s">
        <v>138</v>
      </c>
      <c r="E184" s="39"/>
      <c r="F184" s="234" t="s">
        <v>563</v>
      </c>
      <c r="G184" s="39"/>
      <c r="H184" s="39"/>
      <c r="I184" s="235"/>
      <c r="J184" s="39"/>
      <c r="K184" s="39"/>
      <c r="L184" s="43"/>
      <c r="M184" s="236"/>
      <c r="N184" s="237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138</v>
      </c>
      <c r="AU184" s="16" t="s">
        <v>86</v>
      </c>
    </row>
    <row r="185" s="2" customFormat="1" ht="49.05" customHeight="1">
      <c r="A185" s="37"/>
      <c r="B185" s="38"/>
      <c r="C185" s="219" t="s">
        <v>250</v>
      </c>
      <c r="D185" s="219" t="s">
        <v>132</v>
      </c>
      <c r="E185" s="220" t="s">
        <v>564</v>
      </c>
      <c r="F185" s="221" t="s">
        <v>565</v>
      </c>
      <c r="G185" s="222" t="s">
        <v>156</v>
      </c>
      <c r="H185" s="223">
        <v>20</v>
      </c>
      <c r="I185" s="224"/>
      <c r="J185" s="225">
        <f>ROUND(I185*H185,2)</f>
        <v>0</v>
      </c>
      <c r="K185" s="226"/>
      <c r="L185" s="43"/>
      <c r="M185" s="227" t="s">
        <v>1</v>
      </c>
      <c r="N185" s="228" t="s">
        <v>41</v>
      </c>
      <c r="O185" s="90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502</v>
      </c>
      <c r="AT185" s="231" t="s">
        <v>132</v>
      </c>
      <c r="AU185" s="231" t="s">
        <v>86</v>
      </c>
      <c r="AY185" s="16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84</v>
      </c>
      <c r="BK185" s="232">
        <f>ROUND(I185*H185,2)</f>
        <v>0</v>
      </c>
      <c r="BL185" s="16" t="s">
        <v>502</v>
      </c>
      <c r="BM185" s="231" t="s">
        <v>361</v>
      </c>
    </row>
    <row r="186" s="2" customFormat="1">
      <c r="A186" s="37"/>
      <c r="B186" s="38"/>
      <c r="C186" s="39"/>
      <c r="D186" s="233" t="s">
        <v>138</v>
      </c>
      <c r="E186" s="39"/>
      <c r="F186" s="234" t="s">
        <v>565</v>
      </c>
      <c r="G186" s="39"/>
      <c r="H186" s="39"/>
      <c r="I186" s="235"/>
      <c r="J186" s="39"/>
      <c r="K186" s="39"/>
      <c r="L186" s="43"/>
      <c r="M186" s="236"/>
      <c r="N186" s="237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138</v>
      </c>
      <c r="AU186" s="16" t="s">
        <v>86</v>
      </c>
    </row>
    <row r="187" s="13" customFormat="1">
      <c r="A187" s="13"/>
      <c r="B187" s="238"/>
      <c r="C187" s="239"/>
      <c r="D187" s="233" t="s">
        <v>140</v>
      </c>
      <c r="E187" s="240" t="s">
        <v>1</v>
      </c>
      <c r="F187" s="241" t="s">
        <v>566</v>
      </c>
      <c r="G187" s="239"/>
      <c r="H187" s="242">
        <v>20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140</v>
      </c>
      <c r="AU187" s="248" t="s">
        <v>86</v>
      </c>
      <c r="AV187" s="13" t="s">
        <v>86</v>
      </c>
      <c r="AW187" s="13" t="s">
        <v>32</v>
      </c>
      <c r="AX187" s="13" t="s">
        <v>76</v>
      </c>
      <c r="AY187" s="248" t="s">
        <v>130</v>
      </c>
    </row>
    <row r="188" s="14" customFormat="1">
      <c r="A188" s="14"/>
      <c r="B188" s="249"/>
      <c r="C188" s="250"/>
      <c r="D188" s="233" t="s">
        <v>140</v>
      </c>
      <c r="E188" s="251" t="s">
        <v>1</v>
      </c>
      <c r="F188" s="252" t="s">
        <v>148</v>
      </c>
      <c r="G188" s="250"/>
      <c r="H188" s="253">
        <v>20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140</v>
      </c>
      <c r="AU188" s="259" t="s">
        <v>86</v>
      </c>
      <c r="AV188" s="14" t="s">
        <v>136</v>
      </c>
      <c r="AW188" s="14" t="s">
        <v>32</v>
      </c>
      <c r="AX188" s="14" t="s">
        <v>84</v>
      </c>
      <c r="AY188" s="259" t="s">
        <v>130</v>
      </c>
    </row>
    <row r="189" s="2" customFormat="1" ht="16.5" customHeight="1">
      <c r="A189" s="37"/>
      <c r="B189" s="38"/>
      <c r="C189" s="260" t="s">
        <v>7</v>
      </c>
      <c r="D189" s="260" t="s">
        <v>192</v>
      </c>
      <c r="E189" s="261" t="s">
        <v>567</v>
      </c>
      <c r="F189" s="262" t="s">
        <v>568</v>
      </c>
      <c r="G189" s="263" t="s">
        <v>195</v>
      </c>
      <c r="H189" s="264">
        <v>12.4</v>
      </c>
      <c r="I189" s="265"/>
      <c r="J189" s="266">
        <f>ROUND(I189*H189,2)</f>
        <v>0</v>
      </c>
      <c r="K189" s="267"/>
      <c r="L189" s="268"/>
      <c r="M189" s="269" t="s">
        <v>1</v>
      </c>
      <c r="N189" s="270" t="s">
        <v>41</v>
      </c>
      <c r="O189" s="90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530</v>
      </c>
      <c r="AT189" s="231" t="s">
        <v>192</v>
      </c>
      <c r="AU189" s="231" t="s">
        <v>86</v>
      </c>
      <c r="AY189" s="16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84</v>
      </c>
      <c r="BK189" s="232">
        <f>ROUND(I189*H189,2)</f>
        <v>0</v>
      </c>
      <c r="BL189" s="16" t="s">
        <v>502</v>
      </c>
      <c r="BM189" s="231" t="s">
        <v>373</v>
      </c>
    </row>
    <row r="190" s="2" customFormat="1">
      <c r="A190" s="37"/>
      <c r="B190" s="38"/>
      <c r="C190" s="39"/>
      <c r="D190" s="233" t="s">
        <v>138</v>
      </c>
      <c r="E190" s="39"/>
      <c r="F190" s="234" t="s">
        <v>568</v>
      </c>
      <c r="G190" s="39"/>
      <c r="H190" s="39"/>
      <c r="I190" s="235"/>
      <c r="J190" s="39"/>
      <c r="K190" s="39"/>
      <c r="L190" s="43"/>
      <c r="M190" s="236"/>
      <c r="N190" s="237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138</v>
      </c>
      <c r="AU190" s="16" t="s">
        <v>86</v>
      </c>
    </row>
    <row r="191" s="13" customFormat="1">
      <c r="A191" s="13"/>
      <c r="B191" s="238"/>
      <c r="C191" s="239"/>
      <c r="D191" s="233" t="s">
        <v>140</v>
      </c>
      <c r="E191" s="240" t="s">
        <v>1</v>
      </c>
      <c r="F191" s="241" t="s">
        <v>569</v>
      </c>
      <c r="G191" s="239"/>
      <c r="H191" s="242">
        <v>12.4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140</v>
      </c>
      <c r="AU191" s="248" t="s">
        <v>86</v>
      </c>
      <c r="AV191" s="13" t="s">
        <v>86</v>
      </c>
      <c r="AW191" s="13" t="s">
        <v>32</v>
      </c>
      <c r="AX191" s="13" t="s">
        <v>76</v>
      </c>
      <c r="AY191" s="248" t="s">
        <v>130</v>
      </c>
    </row>
    <row r="192" s="14" customFormat="1">
      <c r="A192" s="14"/>
      <c r="B192" s="249"/>
      <c r="C192" s="250"/>
      <c r="D192" s="233" t="s">
        <v>140</v>
      </c>
      <c r="E192" s="251" t="s">
        <v>1</v>
      </c>
      <c r="F192" s="252" t="s">
        <v>148</v>
      </c>
      <c r="G192" s="250"/>
      <c r="H192" s="253">
        <v>12.4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140</v>
      </c>
      <c r="AU192" s="259" t="s">
        <v>86</v>
      </c>
      <c r="AV192" s="14" t="s">
        <v>136</v>
      </c>
      <c r="AW192" s="14" t="s">
        <v>32</v>
      </c>
      <c r="AX192" s="14" t="s">
        <v>84</v>
      </c>
      <c r="AY192" s="259" t="s">
        <v>130</v>
      </c>
    </row>
    <row r="193" s="2" customFormat="1" ht="21.75" customHeight="1">
      <c r="A193" s="37"/>
      <c r="B193" s="38"/>
      <c r="C193" s="219" t="s">
        <v>260</v>
      </c>
      <c r="D193" s="219" t="s">
        <v>132</v>
      </c>
      <c r="E193" s="220" t="s">
        <v>570</v>
      </c>
      <c r="F193" s="221" t="s">
        <v>571</v>
      </c>
      <c r="G193" s="222" t="s">
        <v>253</v>
      </c>
      <c r="H193" s="223">
        <v>10</v>
      </c>
      <c r="I193" s="224"/>
      <c r="J193" s="225">
        <f>ROUND(I193*H193,2)</f>
        <v>0</v>
      </c>
      <c r="K193" s="226"/>
      <c r="L193" s="43"/>
      <c r="M193" s="227" t="s">
        <v>1</v>
      </c>
      <c r="N193" s="228" t="s">
        <v>41</v>
      </c>
      <c r="O193" s="90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502</v>
      </c>
      <c r="AT193" s="231" t="s">
        <v>132</v>
      </c>
      <c r="AU193" s="231" t="s">
        <v>86</v>
      </c>
      <c r="AY193" s="16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84</v>
      </c>
      <c r="BK193" s="232">
        <f>ROUND(I193*H193,2)</f>
        <v>0</v>
      </c>
      <c r="BL193" s="16" t="s">
        <v>502</v>
      </c>
      <c r="BM193" s="231" t="s">
        <v>384</v>
      </c>
    </row>
    <row r="194" s="2" customFormat="1">
      <c r="A194" s="37"/>
      <c r="B194" s="38"/>
      <c r="C194" s="39"/>
      <c r="D194" s="233" t="s">
        <v>138</v>
      </c>
      <c r="E194" s="39"/>
      <c r="F194" s="234" t="s">
        <v>571</v>
      </c>
      <c r="G194" s="39"/>
      <c r="H194" s="39"/>
      <c r="I194" s="235"/>
      <c r="J194" s="39"/>
      <c r="K194" s="39"/>
      <c r="L194" s="43"/>
      <c r="M194" s="236"/>
      <c r="N194" s="237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138</v>
      </c>
      <c r="AU194" s="16" t="s">
        <v>86</v>
      </c>
    </row>
    <row r="195" s="13" customFormat="1">
      <c r="A195" s="13"/>
      <c r="B195" s="238"/>
      <c r="C195" s="239"/>
      <c r="D195" s="233" t="s">
        <v>140</v>
      </c>
      <c r="E195" s="240" t="s">
        <v>1</v>
      </c>
      <c r="F195" s="241" t="s">
        <v>572</v>
      </c>
      <c r="G195" s="239"/>
      <c r="H195" s="242">
        <v>10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140</v>
      </c>
      <c r="AU195" s="248" t="s">
        <v>86</v>
      </c>
      <c r="AV195" s="13" t="s">
        <v>86</v>
      </c>
      <c r="AW195" s="13" t="s">
        <v>32</v>
      </c>
      <c r="AX195" s="13" t="s">
        <v>76</v>
      </c>
      <c r="AY195" s="248" t="s">
        <v>130</v>
      </c>
    </row>
    <row r="196" s="14" customFormat="1">
      <c r="A196" s="14"/>
      <c r="B196" s="249"/>
      <c r="C196" s="250"/>
      <c r="D196" s="233" t="s">
        <v>140</v>
      </c>
      <c r="E196" s="251" t="s">
        <v>1</v>
      </c>
      <c r="F196" s="252" t="s">
        <v>148</v>
      </c>
      <c r="G196" s="250"/>
      <c r="H196" s="253">
        <v>10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140</v>
      </c>
      <c r="AU196" s="259" t="s">
        <v>86</v>
      </c>
      <c r="AV196" s="14" t="s">
        <v>136</v>
      </c>
      <c r="AW196" s="14" t="s">
        <v>32</v>
      </c>
      <c r="AX196" s="14" t="s">
        <v>84</v>
      </c>
      <c r="AY196" s="259" t="s">
        <v>130</v>
      </c>
    </row>
    <row r="197" s="2" customFormat="1" ht="16.5" customHeight="1">
      <c r="A197" s="37"/>
      <c r="B197" s="38"/>
      <c r="C197" s="260" t="s">
        <v>266</v>
      </c>
      <c r="D197" s="260" t="s">
        <v>192</v>
      </c>
      <c r="E197" s="261" t="s">
        <v>573</v>
      </c>
      <c r="F197" s="262" t="s">
        <v>574</v>
      </c>
      <c r="G197" s="263" t="s">
        <v>253</v>
      </c>
      <c r="H197" s="264">
        <v>10</v>
      </c>
      <c r="I197" s="265"/>
      <c r="J197" s="266">
        <f>ROUND(I197*H197,2)</f>
        <v>0</v>
      </c>
      <c r="K197" s="267"/>
      <c r="L197" s="268"/>
      <c r="M197" s="269" t="s">
        <v>1</v>
      </c>
      <c r="N197" s="270" t="s">
        <v>41</v>
      </c>
      <c r="O197" s="90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530</v>
      </c>
      <c r="AT197" s="231" t="s">
        <v>192</v>
      </c>
      <c r="AU197" s="231" t="s">
        <v>86</v>
      </c>
      <c r="AY197" s="16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84</v>
      </c>
      <c r="BK197" s="232">
        <f>ROUND(I197*H197,2)</f>
        <v>0</v>
      </c>
      <c r="BL197" s="16" t="s">
        <v>502</v>
      </c>
      <c r="BM197" s="231" t="s">
        <v>393</v>
      </c>
    </row>
    <row r="198" s="2" customFormat="1">
      <c r="A198" s="37"/>
      <c r="B198" s="38"/>
      <c r="C198" s="39"/>
      <c r="D198" s="233" t="s">
        <v>138</v>
      </c>
      <c r="E198" s="39"/>
      <c r="F198" s="234" t="s">
        <v>574</v>
      </c>
      <c r="G198" s="39"/>
      <c r="H198" s="39"/>
      <c r="I198" s="235"/>
      <c r="J198" s="39"/>
      <c r="K198" s="39"/>
      <c r="L198" s="43"/>
      <c r="M198" s="236"/>
      <c r="N198" s="237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138</v>
      </c>
      <c r="AU198" s="16" t="s">
        <v>86</v>
      </c>
    </row>
    <row r="199" s="2" customFormat="1" ht="49.05" customHeight="1">
      <c r="A199" s="37"/>
      <c r="B199" s="38"/>
      <c r="C199" s="219" t="s">
        <v>272</v>
      </c>
      <c r="D199" s="219" t="s">
        <v>132</v>
      </c>
      <c r="E199" s="220" t="s">
        <v>575</v>
      </c>
      <c r="F199" s="221" t="s">
        <v>576</v>
      </c>
      <c r="G199" s="222" t="s">
        <v>253</v>
      </c>
      <c r="H199" s="223">
        <v>1</v>
      </c>
      <c r="I199" s="224"/>
      <c r="J199" s="225">
        <f>ROUND(I199*H199,2)</f>
        <v>0</v>
      </c>
      <c r="K199" s="226"/>
      <c r="L199" s="43"/>
      <c r="M199" s="227" t="s">
        <v>1</v>
      </c>
      <c r="N199" s="228" t="s">
        <v>41</v>
      </c>
      <c r="O199" s="90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502</v>
      </c>
      <c r="AT199" s="231" t="s">
        <v>132</v>
      </c>
      <c r="AU199" s="231" t="s">
        <v>86</v>
      </c>
      <c r="AY199" s="16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84</v>
      </c>
      <c r="BK199" s="232">
        <f>ROUND(I199*H199,2)</f>
        <v>0</v>
      </c>
      <c r="BL199" s="16" t="s">
        <v>502</v>
      </c>
      <c r="BM199" s="231" t="s">
        <v>402</v>
      </c>
    </row>
    <row r="200" s="2" customFormat="1">
      <c r="A200" s="37"/>
      <c r="B200" s="38"/>
      <c r="C200" s="39"/>
      <c r="D200" s="233" t="s">
        <v>138</v>
      </c>
      <c r="E200" s="39"/>
      <c r="F200" s="234" t="s">
        <v>576</v>
      </c>
      <c r="G200" s="39"/>
      <c r="H200" s="39"/>
      <c r="I200" s="235"/>
      <c r="J200" s="39"/>
      <c r="K200" s="39"/>
      <c r="L200" s="43"/>
      <c r="M200" s="236"/>
      <c r="N200" s="237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138</v>
      </c>
      <c r="AU200" s="16" t="s">
        <v>86</v>
      </c>
    </row>
    <row r="201" s="2" customFormat="1" ht="24.15" customHeight="1">
      <c r="A201" s="37"/>
      <c r="B201" s="38"/>
      <c r="C201" s="219" t="s">
        <v>278</v>
      </c>
      <c r="D201" s="219" t="s">
        <v>132</v>
      </c>
      <c r="E201" s="220" t="s">
        <v>577</v>
      </c>
      <c r="F201" s="221" t="s">
        <v>578</v>
      </c>
      <c r="G201" s="222" t="s">
        <v>579</v>
      </c>
      <c r="H201" s="223">
        <v>1</v>
      </c>
      <c r="I201" s="224"/>
      <c r="J201" s="225">
        <f>ROUND(I201*H201,2)</f>
        <v>0</v>
      </c>
      <c r="K201" s="226"/>
      <c r="L201" s="43"/>
      <c r="M201" s="227" t="s">
        <v>1</v>
      </c>
      <c r="N201" s="228" t="s">
        <v>41</v>
      </c>
      <c r="O201" s="90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502</v>
      </c>
      <c r="AT201" s="231" t="s">
        <v>132</v>
      </c>
      <c r="AU201" s="231" t="s">
        <v>86</v>
      </c>
      <c r="AY201" s="16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84</v>
      </c>
      <c r="BK201" s="232">
        <f>ROUND(I201*H201,2)</f>
        <v>0</v>
      </c>
      <c r="BL201" s="16" t="s">
        <v>502</v>
      </c>
      <c r="BM201" s="231" t="s">
        <v>415</v>
      </c>
    </row>
    <row r="202" s="2" customFormat="1">
      <c r="A202" s="37"/>
      <c r="B202" s="38"/>
      <c r="C202" s="39"/>
      <c r="D202" s="233" t="s">
        <v>138</v>
      </c>
      <c r="E202" s="39"/>
      <c r="F202" s="234" t="s">
        <v>578</v>
      </c>
      <c r="G202" s="39"/>
      <c r="H202" s="39"/>
      <c r="I202" s="235"/>
      <c r="J202" s="39"/>
      <c r="K202" s="39"/>
      <c r="L202" s="43"/>
      <c r="M202" s="236"/>
      <c r="N202" s="237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138</v>
      </c>
      <c r="AU202" s="16" t="s">
        <v>86</v>
      </c>
    </row>
    <row r="203" s="2" customFormat="1" ht="49.05" customHeight="1">
      <c r="A203" s="37"/>
      <c r="B203" s="38"/>
      <c r="C203" s="219" t="s">
        <v>284</v>
      </c>
      <c r="D203" s="219" t="s">
        <v>132</v>
      </c>
      <c r="E203" s="220" t="s">
        <v>580</v>
      </c>
      <c r="F203" s="221" t="s">
        <v>581</v>
      </c>
      <c r="G203" s="222" t="s">
        <v>156</v>
      </c>
      <c r="H203" s="223">
        <v>22</v>
      </c>
      <c r="I203" s="224"/>
      <c r="J203" s="225">
        <f>ROUND(I203*H203,2)</f>
        <v>0</v>
      </c>
      <c r="K203" s="226"/>
      <c r="L203" s="43"/>
      <c r="M203" s="227" t="s">
        <v>1</v>
      </c>
      <c r="N203" s="228" t="s">
        <v>41</v>
      </c>
      <c r="O203" s="90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502</v>
      </c>
      <c r="AT203" s="231" t="s">
        <v>132</v>
      </c>
      <c r="AU203" s="231" t="s">
        <v>86</v>
      </c>
      <c r="AY203" s="16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84</v>
      </c>
      <c r="BK203" s="232">
        <f>ROUND(I203*H203,2)</f>
        <v>0</v>
      </c>
      <c r="BL203" s="16" t="s">
        <v>502</v>
      </c>
      <c r="BM203" s="231" t="s">
        <v>427</v>
      </c>
    </row>
    <row r="204" s="2" customFormat="1">
      <c r="A204" s="37"/>
      <c r="B204" s="38"/>
      <c r="C204" s="39"/>
      <c r="D204" s="233" t="s">
        <v>138</v>
      </c>
      <c r="E204" s="39"/>
      <c r="F204" s="234" t="s">
        <v>581</v>
      </c>
      <c r="G204" s="39"/>
      <c r="H204" s="39"/>
      <c r="I204" s="235"/>
      <c r="J204" s="39"/>
      <c r="K204" s="39"/>
      <c r="L204" s="43"/>
      <c r="M204" s="236"/>
      <c r="N204" s="237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138</v>
      </c>
      <c r="AU204" s="16" t="s">
        <v>86</v>
      </c>
    </row>
    <row r="205" s="13" customFormat="1">
      <c r="A205" s="13"/>
      <c r="B205" s="238"/>
      <c r="C205" s="239"/>
      <c r="D205" s="233" t="s">
        <v>140</v>
      </c>
      <c r="E205" s="240" t="s">
        <v>1</v>
      </c>
      <c r="F205" s="241" t="s">
        <v>582</v>
      </c>
      <c r="G205" s="239"/>
      <c r="H205" s="242">
        <v>22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140</v>
      </c>
      <c r="AU205" s="248" t="s">
        <v>86</v>
      </c>
      <c r="AV205" s="13" t="s">
        <v>86</v>
      </c>
      <c r="AW205" s="13" t="s">
        <v>32</v>
      </c>
      <c r="AX205" s="13" t="s">
        <v>76</v>
      </c>
      <c r="AY205" s="248" t="s">
        <v>130</v>
      </c>
    </row>
    <row r="206" s="14" customFormat="1">
      <c r="A206" s="14"/>
      <c r="B206" s="249"/>
      <c r="C206" s="250"/>
      <c r="D206" s="233" t="s">
        <v>140</v>
      </c>
      <c r="E206" s="251" t="s">
        <v>1</v>
      </c>
      <c r="F206" s="252" t="s">
        <v>148</v>
      </c>
      <c r="G206" s="250"/>
      <c r="H206" s="253">
        <v>22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140</v>
      </c>
      <c r="AU206" s="259" t="s">
        <v>86</v>
      </c>
      <c r="AV206" s="14" t="s">
        <v>136</v>
      </c>
      <c r="AW206" s="14" t="s">
        <v>32</v>
      </c>
      <c r="AX206" s="14" t="s">
        <v>84</v>
      </c>
      <c r="AY206" s="259" t="s">
        <v>130</v>
      </c>
    </row>
    <row r="207" s="2" customFormat="1" ht="24.15" customHeight="1">
      <c r="A207" s="37"/>
      <c r="B207" s="38"/>
      <c r="C207" s="260" t="s">
        <v>290</v>
      </c>
      <c r="D207" s="260" t="s">
        <v>192</v>
      </c>
      <c r="E207" s="261" t="s">
        <v>583</v>
      </c>
      <c r="F207" s="262" t="s">
        <v>584</v>
      </c>
      <c r="G207" s="263" t="s">
        <v>156</v>
      </c>
      <c r="H207" s="264">
        <v>22</v>
      </c>
      <c r="I207" s="265"/>
      <c r="J207" s="266">
        <f>ROUND(I207*H207,2)</f>
        <v>0</v>
      </c>
      <c r="K207" s="267"/>
      <c r="L207" s="268"/>
      <c r="M207" s="269" t="s">
        <v>1</v>
      </c>
      <c r="N207" s="270" t="s">
        <v>41</v>
      </c>
      <c r="O207" s="90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530</v>
      </c>
      <c r="AT207" s="231" t="s">
        <v>192</v>
      </c>
      <c r="AU207" s="231" t="s">
        <v>86</v>
      </c>
      <c r="AY207" s="16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84</v>
      </c>
      <c r="BK207" s="232">
        <f>ROUND(I207*H207,2)</f>
        <v>0</v>
      </c>
      <c r="BL207" s="16" t="s">
        <v>502</v>
      </c>
      <c r="BM207" s="231" t="s">
        <v>442</v>
      </c>
    </row>
    <row r="208" s="2" customFormat="1">
      <c r="A208" s="37"/>
      <c r="B208" s="38"/>
      <c r="C208" s="39"/>
      <c r="D208" s="233" t="s">
        <v>138</v>
      </c>
      <c r="E208" s="39"/>
      <c r="F208" s="234" t="s">
        <v>584</v>
      </c>
      <c r="G208" s="39"/>
      <c r="H208" s="39"/>
      <c r="I208" s="235"/>
      <c r="J208" s="39"/>
      <c r="K208" s="39"/>
      <c r="L208" s="43"/>
      <c r="M208" s="236"/>
      <c r="N208" s="237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138</v>
      </c>
      <c r="AU208" s="16" t="s">
        <v>86</v>
      </c>
    </row>
    <row r="209" s="2" customFormat="1" ht="49.05" customHeight="1">
      <c r="A209" s="37"/>
      <c r="B209" s="38"/>
      <c r="C209" s="219" t="s">
        <v>297</v>
      </c>
      <c r="D209" s="219" t="s">
        <v>132</v>
      </c>
      <c r="E209" s="220" t="s">
        <v>585</v>
      </c>
      <c r="F209" s="221" t="s">
        <v>586</v>
      </c>
      <c r="G209" s="222" t="s">
        <v>156</v>
      </c>
      <c r="H209" s="223">
        <v>30</v>
      </c>
      <c r="I209" s="224"/>
      <c r="J209" s="225">
        <f>ROUND(I209*H209,2)</f>
        <v>0</v>
      </c>
      <c r="K209" s="226"/>
      <c r="L209" s="43"/>
      <c r="M209" s="227" t="s">
        <v>1</v>
      </c>
      <c r="N209" s="228" t="s">
        <v>41</v>
      </c>
      <c r="O209" s="90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502</v>
      </c>
      <c r="AT209" s="231" t="s">
        <v>132</v>
      </c>
      <c r="AU209" s="231" t="s">
        <v>86</v>
      </c>
      <c r="AY209" s="16" t="s">
        <v>130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84</v>
      </c>
      <c r="BK209" s="232">
        <f>ROUND(I209*H209,2)</f>
        <v>0</v>
      </c>
      <c r="BL209" s="16" t="s">
        <v>502</v>
      </c>
      <c r="BM209" s="231" t="s">
        <v>457</v>
      </c>
    </row>
    <row r="210" s="2" customFormat="1">
      <c r="A210" s="37"/>
      <c r="B210" s="38"/>
      <c r="C210" s="39"/>
      <c r="D210" s="233" t="s">
        <v>138</v>
      </c>
      <c r="E210" s="39"/>
      <c r="F210" s="234" t="s">
        <v>586</v>
      </c>
      <c r="G210" s="39"/>
      <c r="H210" s="39"/>
      <c r="I210" s="235"/>
      <c r="J210" s="39"/>
      <c r="K210" s="39"/>
      <c r="L210" s="43"/>
      <c r="M210" s="236"/>
      <c r="N210" s="237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138</v>
      </c>
      <c r="AU210" s="16" t="s">
        <v>86</v>
      </c>
    </row>
    <row r="211" s="13" customFormat="1">
      <c r="A211" s="13"/>
      <c r="B211" s="238"/>
      <c r="C211" s="239"/>
      <c r="D211" s="233" t="s">
        <v>140</v>
      </c>
      <c r="E211" s="240" t="s">
        <v>1</v>
      </c>
      <c r="F211" s="241" t="s">
        <v>587</v>
      </c>
      <c r="G211" s="239"/>
      <c r="H211" s="242">
        <v>30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140</v>
      </c>
      <c r="AU211" s="248" t="s">
        <v>86</v>
      </c>
      <c r="AV211" s="13" t="s">
        <v>86</v>
      </c>
      <c r="AW211" s="13" t="s">
        <v>32</v>
      </c>
      <c r="AX211" s="13" t="s">
        <v>76</v>
      </c>
      <c r="AY211" s="248" t="s">
        <v>130</v>
      </c>
    </row>
    <row r="212" s="14" customFormat="1">
      <c r="A212" s="14"/>
      <c r="B212" s="249"/>
      <c r="C212" s="250"/>
      <c r="D212" s="233" t="s">
        <v>140</v>
      </c>
      <c r="E212" s="251" t="s">
        <v>1</v>
      </c>
      <c r="F212" s="252" t="s">
        <v>148</v>
      </c>
      <c r="G212" s="250"/>
      <c r="H212" s="253">
        <v>30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140</v>
      </c>
      <c r="AU212" s="259" t="s">
        <v>86</v>
      </c>
      <c r="AV212" s="14" t="s">
        <v>136</v>
      </c>
      <c r="AW212" s="14" t="s">
        <v>32</v>
      </c>
      <c r="AX212" s="14" t="s">
        <v>84</v>
      </c>
      <c r="AY212" s="259" t="s">
        <v>130</v>
      </c>
    </row>
    <row r="213" s="2" customFormat="1" ht="24.15" customHeight="1">
      <c r="A213" s="37"/>
      <c r="B213" s="38"/>
      <c r="C213" s="260" t="s">
        <v>302</v>
      </c>
      <c r="D213" s="260" t="s">
        <v>192</v>
      </c>
      <c r="E213" s="261" t="s">
        <v>588</v>
      </c>
      <c r="F213" s="262" t="s">
        <v>589</v>
      </c>
      <c r="G213" s="263" t="s">
        <v>156</v>
      </c>
      <c r="H213" s="264">
        <v>31.5</v>
      </c>
      <c r="I213" s="265"/>
      <c r="J213" s="266">
        <f>ROUND(I213*H213,2)</f>
        <v>0</v>
      </c>
      <c r="K213" s="267"/>
      <c r="L213" s="268"/>
      <c r="M213" s="269" t="s">
        <v>1</v>
      </c>
      <c r="N213" s="270" t="s">
        <v>41</v>
      </c>
      <c r="O213" s="90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530</v>
      </c>
      <c r="AT213" s="231" t="s">
        <v>192</v>
      </c>
      <c r="AU213" s="231" t="s">
        <v>86</v>
      </c>
      <c r="AY213" s="16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84</v>
      </c>
      <c r="BK213" s="232">
        <f>ROUND(I213*H213,2)</f>
        <v>0</v>
      </c>
      <c r="BL213" s="16" t="s">
        <v>502</v>
      </c>
      <c r="BM213" s="231" t="s">
        <v>472</v>
      </c>
    </row>
    <row r="214" s="2" customFormat="1">
      <c r="A214" s="37"/>
      <c r="B214" s="38"/>
      <c r="C214" s="39"/>
      <c r="D214" s="233" t="s">
        <v>138</v>
      </c>
      <c r="E214" s="39"/>
      <c r="F214" s="234" t="s">
        <v>589</v>
      </c>
      <c r="G214" s="39"/>
      <c r="H214" s="39"/>
      <c r="I214" s="235"/>
      <c r="J214" s="39"/>
      <c r="K214" s="39"/>
      <c r="L214" s="43"/>
      <c r="M214" s="236"/>
      <c r="N214" s="237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138</v>
      </c>
      <c r="AU214" s="16" t="s">
        <v>86</v>
      </c>
    </row>
    <row r="215" s="13" customFormat="1">
      <c r="A215" s="13"/>
      <c r="B215" s="238"/>
      <c r="C215" s="239"/>
      <c r="D215" s="233" t="s">
        <v>140</v>
      </c>
      <c r="E215" s="240" t="s">
        <v>1</v>
      </c>
      <c r="F215" s="241" t="s">
        <v>590</v>
      </c>
      <c r="G215" s="239"/>
      <c r="H215" s="242">
        <v>31.5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140</v>
      </c>
      <c r="AU215" s="248" t="s">
        <v>86</v>
      </c>
      <c r="AV215" s="13" t="s">
        <v>86</v>
      </c>
      <c r="AW215" s="13" t="s">
        <v>32</v>
      </c>
      <c r="AX215" s="13" t="s">
        <v>76</v>
      </c>
      <c r="AY215" s="248" t="s">
        <v>130</v>
      </c>
    </row>
    <row r="216" s="14" customFormat="1">
      <c r="A216" s="14"/>
      <c r="B216" s="249"/>
      <c r="C216" s="250"/>
      <c r="D216" s="233" t="s">
        <v>140</v>
      </c>
      <c r="E216" s="251" t="s">
        <v>1</v>
      </c>
      <c r="F216" s="252" t="s">
        <v>148</v>
      </c>
      <c r="G216" s="250"/>
      <c r="H216" s="253">
        <v>31.5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140</v>
      </c>
      <c r="AU216" s="259" t="s">
        <v>86</v>
      </c>
      <c r="AV216" s="14" t="s">
        <v>136</v>
      </c>
      <c r="AW216" s="14" t="s">
        <v>32</v>
      </c>
      <c r="AX216" s="14" t="s">
        <v>84</v>
      </c>
      <c r="AY216" s="259" t="s">
        <v>130</v>
      </c>
    </row>
    <row r="217" s="2" customFormat="1" ht="49.05" customHeight="1">
      <c r="A217" s="37"/>
      <c r="B217" s="38"/>
      <c r="C217" s="219" t="s">
        <v>307</v>
      </c>
      <c r="D217" s="219" t="s">
        <v>132</v>
      </c>
      <c r="E217" s="220" t="s">
        <v>591</v>
      </c>
      <c r="F217" s="221" t="s">
        <v>592</v>
      </c>
      <c r="G217" s="222" t="s">
        <v>156</v>
      </c>
      <c r="H217" s="223">
        <v>14</v>
      </c>
      <c r="I217" s="224"/>
      <c r="J217" s="225">
        <f>ROUND(I217*H217,2)</f>
        <v>0</v>
      </c>
      <c r="K217" s="226"/>
      <c r="L217" s="43"/>
      <c r="M217" s="227" t="s">
        <v>1</v>
      </c>
      <c r="N217" s="228" t="s">
        <v>41</v>
      </c>
      <c r="O217" s="90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502</v>
      </c>
      <c r="AT217" s="231" t="s">
        <v>132</v>
      </c>
      <c r="AU217" s="231" t="s">
        <v>86</v>
      </c>
      <c r="AY217" s="16" t="s">
        <v>130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84</v>
      </c>
      <c r="BK217" s="232">
        <f>ROUND(I217*H217,2)</f>
        <v>0</v>
      </c>
      <c r="BL217" s="16" t="s">
        <v>502</v>
      </c>
      <c r="BM217" s="231" t="s">
        <v>481</v>
      </c>
    </row>
    <row r="218" s="2" customFormat="1">
      <c r="A218" s="37"/>
      <c r="B218" s="38"/>
      <c r="C218" s="39"/>
      <c r="D218" s="233" t="s">
        <v>138</v>
      </c>
      <c r="E218" s="39"/>
      <c r="F218" s="234" t="s">
        <v>592</v>
      </c>
      <c r="G218" s="39"/>
      <c r="H218" s="39"/>
      <c r="I218" s="235"/>
      <c r="J218" s="39"/>
      <c r="K218" s="39"/>
      <c r="L218" s="43"/>
      <c r="M218" s="236"/>
      <c r="N218" s="237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138</v>
      </c>
      <c r="AU218" s="16" t="s">
        <v>86</v>
      </c>
    </row>
    <row r="219" s="13" customFormat="1">
      <c r="A219" s="13"/>
      <c r="B219" s="238"/>
      <c r="C219" s="239"/>
      <c r="D219" s="233" t="s">
        <v>140</v>
      </c>
      <c r="E219" s="240" t="s">
        <v>1</v>
      </c>
      <c r="F219" s="241" t="s">
        <v>593</v>
      </c>
      <c r="G219" s="239"/>
      <c r="H219" s="242">
        <v>14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140</v>
      </c>
      <c r="AU219" s="248" t="s">
        <v>86</v>
      </c>
      <c r="AV219" s="13" t="s">
        <v>86</v>
      </c>
      <c r="AW219" s="13" t="s">
        <v>32</v>
      </c>
      <c r="AX219" s="13" t="s">
        <v>76</v>
      </c>
      <c r="AY219" s="248" t="s">
        <v>130</v>
      </c>
    </row>
    <row r="220" s="14" customFormat="1">
      <c r="A220" s="14"/>
      <c r="B220" s="249"/>
      <c r="C220" s="250"/>
      <c r="D220" s="233" t="s">
        <v>140</v>
      </c>
      <c r="E220" s="251" t="s">
        <v>1</v>
      </c>
      <c r="F220" s="252" t="s">
        <v>148</v>
      </c>
      <c r="G220" s="250"/>
      <c r="H220" s="253">
        <v>14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140</v>
      </c>
      <c r="AU220" s="259" t="s">
        <v>86</v>
      </c>
      <c r="AV220" s="14" t="s">
        <v>136</v>
      </c>
      <c r="AW220" s="14" t="s">
        <v>32</v>
      </c>
      <c r="AX220" s="14" t="s">
        <v>84</v>
      </c>
      <c r="AY220" s="259" t="s">
        <v>130</v>
      </c>
    </row>
    <row r="221" s="12" customFormat="1" ht="25.92" customHeight="1">
      <c r="A221" s="12"/>
      <c r="B221" s="203"/>
      <c r="C221" s="204"/>
      <c r="D221" s="205" t="s">
        <v>75</v>
      </c>
      <c r="E221" s="206" t="s">
        <v>594</v>
      </c>
      <c r="F221" s="206" t="s">
        <v>595</v>
      </c>
      <c r="G221" s="204"/>
      <c r="H221" s="204"/>
      <c r="I221" s="207"/>
      <c r="J221" s="208">
        <f>BK221</f>
        <v>0</v>
      </c>
      <c r="K221" s="204"/>
      <c r="L221" s="209"/>
      <c r="M221" s="210"/>
      <c r="N221" s="211"/>
      <c r="O221" s="211"/>
      <c r="P221" s="212">
        <f>P222+SUM(P223:P226)</f>
        <v>0</v>
      </c>
      <c r="Q221" s="211"/>
      <c r="R221" s="212">
        <f>R222+SUM(R223:R226)</f>
        <v>0</v>
      </c>
      <c r="S221" s="211"/>
      <c r="T221" s="213">
        <f>T222+SUM(T223:T226)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136</v>
      </c>
      <c r="AT221" s="215" t="s">
        <v>75</v>
      </c>
      <c r="AU221" s="215" t="s">
        <v>76</v>
      </c>
      <c r="AY221" s="214" t="s">
        <v>130</v>
      </c>
      <c r="BK221" s="216">
        <f>BK222+SUM(BK223:BK226)</f>
        <v>0</v>
      </c>
    </row>
    <row r="222" s="2" customFormat="1" ht="16.5" customHeight="1">
      <c r="A222" s="37"/>
      <c r="B222" s="38"/>
      <c r="C222" s="219" t="s">
        <v>312</v>
      </c>
      <c r="D222" s="219" t="s">
        <v>132</v>
      </c>
      <c r="E222" s="220" t="s">
        <v>596</v>
      </c>
      <c r="F222" s="221" t="s">
        <v>597</v>
      </c>
      <c r="G222" s="222" t="s">
        <v>598</v>
      </c>
      <c r="H222" s="223">
        <v>8</v>
      </c>
      <c r="I222" s="224"/>
      <c r="J222" s="225">
        <f>ROUND(I222*H222,2)</f>
        <v>0</v>
      </c>
      <c r="K222" s="226"/>
      <c r="L222" s="43"/>
      <c r="M222" s="227" t="s">
        <v>1</v>
      </c>
      <c r="N222" s="228" t="s">
        <v>41</v>
      </c>
      <c r="O222" s="90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1" t="s">
        <v>599</v>
      </c>
      <c r="AT222" s="231" t="s">
        <v>132</v>
      </c>
      <c r="AU222" s="231" t="s">
        <v>84</v>
      </c>
      <c r="AY222" s="16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6" t="s">
        <v>84</v>
      </c>
      <c r="BK222" s="232">
        <f>ROUND(I222*H222,2)</f>
        <v>0</v>
      </c>
      <c r="BL222" s="16" t="s">
        <v>599</v>
      </c>
      <c r="BM222" s="231" t="s">
        <v>491</v>
      </c>
    </row>
    <row r="223" s="2" customFormat="1">
      <c r="A223" s="37"/>
      <c r="B223" s="38"/>
      <c r="C223" s="39"/>
      <c r="D223" s="233" t="s">
        <v>138</v>
      </c>
      <c r="E223" s="39"/>
      <c r="F223" s="234" t="s">
        <v>597</v>
      </c>
      <c r="G223" s="39"/>
      <c r="H223" s="39"/>
      <c r="I223" s="235"/>
      <c r="J223" s="39"/>
      <c r="K223" s="39"/>
      <c r="L223" s="43"/>
      <c r="M223" s="236"/>
      <c r="N223" s="237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138</v>
      </c>
      <c r="AU223" s="16" t="s">
        <v>84</v>
      </c>
    </row>
    <row r="224" s="2" customFormat="1" ht="24.15" customHeight="1">
      <c r="A224" s="37"/>
      <c r="B224" s="38"/>
      <c r="C224" s="219" t="s">
        <v>317</v>
      </c>
      <c r="D224" s="219" t="s">
        <v>132</v>
      </c>
      <c r="E224" s="220" t="s">
        <v>600</v>
      </c>
      <c r="F224" s="221" t="s">
        <v>601</v>
      </c>
      <c r="G224" s="222" t="s">
        <v>602</v>
      </c>
      <c r="H224" s="223">
        <v>8</v>
      </c>
      <c r="I224" s="224"/>
      <c r="J224" s="225">
        <f>ROUND(I224*H224,2)</f>
        <v>0</v>
      </c>
      <c r="K224" s="226"/>
      <c r="L224" s="43"/>
      <c r="M224" s="227" t="s">
        <v>1</v>
      </c>
      <c r="N224" s="228" t="s">
        <v>41</v>
      </c>
      <c r="O224" s="90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599</v>
      </c>
      <c r="AT224" s="231" t="s">
        <v>132</v>
      </c>
      <c r="AU224" s="231" t="s">
        <v>84</v>
      </c>
      <c r="AY224" s="16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84</v>
      </c>
      <c r="BK224" s="232">
        <f>ROUND(I224*H224,2)</f>
        <v>0</v>
      </c>
      <c r="BL224" s="16" t="s">
        <v>599</v>
      </c>
      <c r="BM224" s="231" t="s">
        <v>502</v>
      </c>
    </row>
    <row r="225" s="2" customFormat="1">
      <c r="A225" s="37"/>
      <c r="B225" s="38"/>
      <c r="C225" s="39"/>
      <c r="D225" s="233" t="s">
        <v>138</v>
      </c>
      <c r="E225" s="39"/>
      <c r="F225" s="234" t="s">
        <v>601</v>
      </c>
      <c r="G225" s="39"/>
      <c r="H225" s="39"/>
      <c r="I225" s="235"/>
      <c r="J225" s="39"/>
      <c r="K225" s="39"/>
      <c r="L225" s="43"/>
      <c r="M225" s="236"/>
      <c r="N225" s="237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138</v>
      </c>
      <c r="AU225" s="16" t="s">
        <v>84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603</v>
      </c>
      <c r="F226" s="217" t="s">
        <v>604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SUM(P227:P304)</f>
        <v>0</v>
      </c>
      <c r="Q226" s="211"/>
      <c r="R226" s="212">
        <f>SUM(R227:R304)</f>
        <v>0</v>
      </c>
      <c r="S226" s="211"/>
      <c r="T226" s="213">
        <f>SUM(T227:T304)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149</v>
      </c>
      <c r="AT226" s="215" t="s">
        <v>75</v>
      </c>
      <c r="AU226" s="215" t="s">
        <v>84</v>
      </c>
      <c r="AY226" s="214" t="s">
        <v>130</v>
      </c>
      <c r="BK226" s="216">
        <f>SUM(BK227:BK304)</f>
        <v>0</v>
      </c>
    </row>
    <row r="227" s="2" customFormat="1" ht="24.15" customHeight="1">
      <c r="A227" s="37"/>
      <c r="B227" s="38"/>
      <c r="C227" s="219" t="s">
        <v>323</v>
      </c>
      <c r="D227" s="219" t="s">
        <v>132</v>
      </c>
      <c r="E227" s="220" t="s">
        <v>605</v>
      </c>
      <c r="F227" s="221" t="s">
        <v>606</v>
      </c>
      <c r="G227" s="222" t="s">
        <v>607</v>
      </c>
      <c r="H227" s="223">
        <v>0.014</v>
      </c>
      <c r="I227" s="224"/>
      <c r="J227" s="225">
        <f>ROUND(I227*H227,2)</f>
        <v>0</v>
      </c>
      <c r="K227" s="226"/>
      <c r="L227" s="43"/>
      <c r="M227" s="227" t="s">
        <v>1</v>
      </c>
      <c r="N227" s="228" t="s">
        <v>41</v>
      </c>
      <c r="O227" s="90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502</v>
      </c>
      <c r="AT227" s="231" t="s">
        <v>132</v>
      </c>
      <c r="AU227" s="231" t="s">
        <v>86</v>
      </c>
      <c r="AY227" s="16" t="s">
        <v>130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84</v>
      </c>
      <c r="BK227" s="232">
        <f>ROUND(I227*H227,2)</f>
        <v>0</v>
      </c>
      <c r="BL227" s="16" t="s">
        <v>502</v>
      </c>
      <c r="BM227" s="231" t="s">
        <v>608</v>
      </c>
    </row>
    <row r="228" s="2" customFormat="1">
      <c r="A228" s="37"/>
      <c r="B228" s="38"/>
      <c r="C228" s="39"/>
      <c r="D228" s="233" t="s">
        <v>138</v>
      </c>
      <c r="E228" s="39"/>
      <c r="F228" s="234" t="s">
        <v>606</v>
      </c>
      <c r="G228" s="39"/>
      <c r="H228" s="39"/>
      <c r="I228" s="235"/>
      <c r="J228" s="39"/>
      <c r="K228" s="39"/>
      <c r="L228" s="43"/>
      <c r="M228" s="236"/>
      <c r="N228" s="237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138</v>
      </c>
      <c r="AU228" s="16" t="s">
        <v>86</v>
      </c>
    </row>
    <row r="229" s="2" customFormat="1" ht="44.25" customHeight="1">
      <c r="A229" s="37"/>
      <c r="B229" s="38"/>
      <c r="C229" s="219" t="s">
        <v>328</v>
      </c>
      <c r="D229" s="219" t="s">
        <v>132</v>
      </c>
      <c r="E229" s="220" t="s">
        <v>609</v>
      </c>
      <c r="F229" s="221" t="s">
        <v>610</v>
      </c>
      <c r="G229" s="222" t="s">
        <v>135</v>
      </c>
      <c r="H229" s="223">
        <v>7</v>
      </c>
      <c r="I229" s="224"/>
      <c r="J229" s="225">
        <f>ROUND(I229*H229,2)</f>
        <v>0</v>
      </c>
      <c r="K229" s="226"/>
      <c r="L229" s="43"/>
      <c r="M229" s="227" t="s">
        <v>1</v>
      </c>
      <c r="N229" s="228" t="s">
        <v>41</v>
      </c>
      <c r="O229" s="90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502</v>
      </c>
      <c r="AT229" s="231" t="s">
        <v>132</v>
      </c>
      <c r="AU229" s="231" t="s">
        <v>86</v>
      </c>
      <c r="AY229" s="16" t="s">
        <v>130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84</v>
      </c>
      <c r="BK229" s="232">
        <f>ROUND(I229*H229,2)</f>
        <v>0</v>
      </c>
      <c r="BL229" s="16" t="s">
        <v>502</v>
      </c>
      <c r="BM229" s="231" t="s">
        <v>611</v>
      </c>
    </row>
    <row r="230" s="2" customFormat="1">
      <c r="A230" s="37"/>
      <c r="B230" s="38"/>
      <c r="C230" s="39"/>
      <c r="D230" s="233" t="s">
        <v>138</v>
      </c>
      <c r="E230" s="39"/>
      <c r="F230" s="234" t="s">
        <v>610</v>
      </c>
      <c r="G230" s="39"/>
      <c r="H230" s="39"/>
      <c r="I230" s="235"/>
      <c r="J230" s="39"/>
      <c r="K230" s="39"/>
      <c r="L230" s="43"/>
      <c r="M230" s="236"/>
      <c r="N230" s="237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138</v>
      </c>
      <c r="AU230" s="16" t="s">
        <v>86</v>
      </c>
    </row>
    <row r="231" s="13" customFormat="1">
      <c r="A231" s="13"/>
      <c r="B231" s="238"/>
      <c r="C231" s="239"/>
      <c r="D231" s="233" t="s">
        <v>140</v>
      </c>
      <c r="E231" s="240" t="s">
        <v>1</v>
      </c>
      <c r="F231" s="241" t="s">
        <v>612</v>
      </c>
      <c r="G231" s="239"/>
      <c r="H231" s="242">
        <v>7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140</v>
      </c>
      <c r="AU231" s="248" t="s">
        <v>86</v>
      </c>
      <c r="AV231" s="13" t="s">
        <v>86</v>
      </c>
      <c r="AW231" s="13" t="s">
        <v>32</v>
      </c>
      <c r="AX231" s="13" t="s">
        <v>76</v>
      </c>
      <c r="AY231" s="248" t="s">
        <v>130</v>
      </c>
    </row>
    <row r="232" s="14" customFormat="1">
      <c r="A232" s="14"/>
      <c r="B232" s="249"/>
      <c r="C232" s="250"/>
      <c r="D232" s="233" t="s">
        <v>140</v>
      </c>
      <c r="E232" s="251" t="s">
        <v>1</v>
      </c>
      <c r="F232" s="252" t="s">
        <v>148</v>
      </c>
      <c r="G232" s="250"/>
      <c r="H232" s="253">
        <v>7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140</v>
      </c>
      <c r="AU232" s="259" t="s">
        <v>86</v>
      </c>
      <c r="AV232" s="14" t="s">
        <v>136</v>
      </c>
      <c r="AW232" s="14" t="s">
        <v>32</v>
      </c>
      <c r="AX232" s="14" t="s">
        <v>84</v>
      </c>
      <c r="AY232" s="259" t="s">
        <v>130</v>
      </c>
    </row>
    <row r="233" s="2" customFormat="1" ht="24.15" customHeight="1">
      <c r="A233" s="37"/>
      <c r="B233" s="38"/>
      <c r="C233" s="219" t="s">
        <v>333</v>
      </c>
      <c r="D233" s="219" t="s">
        <v>132</v>
      </c>
      <c r="E233" s="220" t="s">
        <v>613</v>
      </c>
      <c r="F233" s="221" t="s">
        <v>614</v>
      </c>
      <c r="G233" s="222" t="s">
        <v>156</v>
      </c>
      <c r="H233" s="223">
        <v>28</v>
      </c>
      <c r="I233" s="224"/>
      <c r="J233" s="225">
        <f>ROUND(I233*H233,2)</f>
        <v>0</v>
      </c>
      <c r="K233" s="226"/>
      <c r="L233" s="43"/>
      <c r="M233" s="227" t="s">
        <v>1</v>
      </c>
      <c r="N233" s="228" t="s">
        <v>41</v>
      </c>
      <c r="O233" s="90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502</v>
      </c>
      <c r="AT233" s="231" t="s">
        <v>132</v>
      </c>
      <c r="AU233" s="231" t="s">
        <v>86</v>
      </c>
      <c r="AY233" s="16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84</v>
      </c>
      <c r="BK233" s="232">
        <f>ROUND(I233*H233,2)</f>
        <v>0</v>
      </c>
      <c r="BL233" s="16" t="s">
        <v>502</v>
      </c>
      <c r="BM233" s="231" t="s">
        <v>615</v>
      </c>
    </row>
    <row r="234" s="2" customFormat="1">
      <c r="A234" s="37"/>
      <c r="B234" s="38"/>
      <c r="C234" s="39"/>
      <c r="D234" s="233" t="s">
        <v>138</v>
      </c>
      <c r="E234" s="39"/>
      <c r="F234" s="234" t="s">
        <v>614</v>
      </c>
      <c r="G234" s="39"/>
      <c r="H234" s="39"/>
      <c r="I234" s="235"/>
      <c r="J234" s="39"/>
      <c r="K234" s="39"/>
      <c r="L234" s="43"/>
      <c r="M234" s="236"/>
      <c r="N234" s="237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138</v>
      </c>
      <c r="AU234" s="16" t="s">
        <v>86</v>
      </c>
    </row>
    <row r="235" s="13" customFormat="1">
      <c r="A235" s="13"/>
      <c r="B235" s="238"/>
      <c r="C235" s="239"/>
      <c r="D235" s="233" t="s">
        <v>140</v>
      </c>
      <c r="E235" s="240" t="s">
        <v>1</v>
      </c>
      <c r="F235" s="241" t="s">
        <v>616</v>
      </c>
      <c r="G235" s="239"/>
      <c r="H235" s="242">
        <v>28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140</v>
      </c>
      <c r="AU235" s="248" t="s">
        <v>86</v>
      </c>
      <c r="AV235" s="13" t="s">
        <v>86</v>
      </c>
      <c r="AW235" s="13" t="s">
        <v>32</v>
      </c>
      <c r="AX235" s="13" t="s">
        <v>76</v>
      </c>
      <c r="AY235" s="248" t="s">
        <v>130</v>
      </c>
    </row>
    <row r="236" s="14" customFormat="1">
      <c r="A236" s="14"/>
      <c r="B236" s="249"/>
      <c r="C236" s="250"/>
      <c r="D236" s="233" t="s">
        <v>140</v>
      </c>
      <c r="E236" s="251" t="s">
        <v>1</v>
      </c>
      <c r="F236" s="252" t="s">
        <v>148</v>
      </c>
      <c r="G236" s="250"/>
      <c r="H236" s="253">
        <v>28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140</v>
      </c>
      <c r="AU236" s="259" t="s">
        <v>86</v>
      </c>
      <c r="AV236" s="14" t="s">
        <v>136</v>
      </c>
      <c r="AW236" s="14" t="s">
        <v>32</v>
      </c>
      <c r="AX236" s="14" t="s">
        <v>84</v>
      </c>
      <c r="AY236" s="259" t="s">
        <v>130</v>
      </c>
    </row>
    <row r="237" s="2" customFormat="1" ht="49.05" customHeight="1">
      <c r="A237" s="37"/>
      <c r="B237" s="38"/>
      <c r="C237" s="219" t="s">
        <v>338</v>
      </c>
      <c r="D237" s="219" t="s">
        <v>132</v>
      </c>
      <c r="E237" s="220" t="s">
        <v>617</v>
      </c>
      <c r="F237" s="221" t="s">
        <v>618</v>
      </c>
      <c r="G237" s="222" t="s">
        <v>169</v>
      </c>
      <c r="H237" s="223">
        <v>1.984</v>
      </c>
      <c r="I237" s="224"/>
      <c r="J237" s="225">
        <f>ROUND(I237*H237,2)</f>
        <v>0</v>
      </c>
      <c r="K237" s="226"/>
      <c r="L237" s="43"/>
      <c r="M237" s="227" t="s">
        <v>1</v>
      </c>
      <c r="N237" s="228" t="s">
        <v>41</v>
      </c>
      <c r="O237" s="90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502</v>
      </c>
      <c r="AT237" s="231" t="s">
        <v>132</v>
      </c>
      <c r="AU237" s="231" t="s">
        <v>86</v>
      </c>
      <c r="AY237" s="16" t="s">
        <v>130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84</v>
      </c>
      <c r="BK237" s="232">
        <f>ROUND(I237*H237,2)</f>
        <v>0</v>
      </c>
      <c r="BL237" s="16" t="s">
        <v>502</v>
      </c>
      <c r="BM237" s="231" t="s">
        <v>619</v>
      </c>
    </row>
    <row r="238" s="2" customFormat="1">
      <c r="A238" s="37"/>
      <c r="B238" s="38"/>
      <c r="C238" s="39"/>
      <c r="D238" s="233" t="s">
        <v>138</v>
      </c>
      <c r="E238" s="39"/>
      <c r="F238" s="234" t="s">
        <v>618</v>
      </c>
      <c r="G238" s="39"/>
      <c r="H238" s="39"/>
      <c r="I238" s="235"/>
      <c r="J238" s="39"/>
      <c r="K238" s="39"/>
      <c r="L238" s="43"/>
      <c r="M238" s="236"/>
      <c r="N238" s="237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138</v>
      </c>
      <c r="AU238" s="16" t="s">
        <v>86</v>
      </c>
    </row>
    <row r="239" s="13" customFormat="1">
      <c r="A239" s="13"/>
      <c r="B239" s="238"/>
      <c r="C239" s="239"/>
      <c r="D239" s="233" t="s">
        <v>140</v>
      </c>
      <c r="E239" s="240" t="s">
        <v>1</v>
      </c>
      <c r="F239" s="241" t="s">
        <v>620</v>
      </c>
      <c r="G239" s="239"/>
      <c r="H239" s="242">
        <v>1.984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140</v>
      </c>
      <c r="AU239" s="248" t="s">
        <v>86</v>
      </c>
      <c r="AV239" s="13" t="s">
        <v>86</v>
      </c>
      <c r="AW239" s="13" t="s">
        <v>32</v>
      </c>
      <c r="AX239" s="13" t="s">
        <v>76</v>
      </c>
      <c r="AY239" s="248" t="s">
        <v>130</v>
      </c>
    </row>
    <row r="240" s="14" customFormat="1">
      <c r="A240" s="14"/>
      <c r="B240" s="249"/>
      <c r="C240" s="250"/>
      <c r="D240" s="233" t="s">
        <v>140</v>
      </c>
      <c r="E240" s="251" t="s">
        <v>1</v>
      </c>
      <c r="F240" s="252" t="s">
        <v>148</v>
      </c>
      <c r="G240" s="250"/>
      <c r="H240" s="253">
        <v>1.984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140</v>
      </c>
      <c r="AU240" s="259" t="s">
        <v>86</v>
      </c>
      <c r="AV240" s="14" t="s">
        <v>136</v>
      </c>
      <c r="AW240" s="14" t="s">
        <v>32</v>
      </c>
      <c r="AX240" s="14" t="s">
        <v>84</v>
      </c>
      <c r="AY240" s="259" t="s">
        <v>130</v>
      </c>
    </row>
    <row r="241" s="2" customFormat="1" ht="62.7" customHeight="1">
      <c r="A241" s="37"/>
      <c r="B241" s="38"/>
      <c r="C241" s="219" t="s">
        <v>343</v>
      </c>
      <c r="D241" s="219" t="s">
        <v>132</v>
      </c>
      <c r="E241" s="220" t="s">
        <v>621</v>
      </c>
      <c r="F241" s="221" t="s">
        <v>622</v>
      </c>
      <c r="G241" s="222" t="s">
        <v>156</v>
      </c>
      <c r="H241" s="223">
        <v>14</v>
      </c>
      <c r="I241" s="224"/>
      <c r="J241" s="225">
        <f>ROUND(I241*H241,2)</f>
        <v>0</v>
      </c>
      <c r="K241" s="226"/>
      <c r="L241" s="43"/>
      <c r="M241" s="227" t="s">
        <v>1</v>
      </c>
      <c r="N241" s="228" t="s">
        <v>41</v>
      </c>
      <c r="O241" s="90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502</v>
      </c>
      <c r="AT241" s="231" t="s">
        <v>132</v>
      </c>
      <c r="AU241" s="231" t="s">
        <v>86</v>
      </c>
      <c r="AY241" s="16" t="s">
        <v>130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84</v>
      </c>
      <c r="BK241" s="232">
        <f>ROUND(I241*H241,2)</f>
        <v>0</v>
      </c>
      <c r="BL241" s="16" t="s">
        <v>502</v>
      </c>
      <c r="BM241" s="231" t="s">
        <v>623</v>
      </c>
    </row>
    <row r="242" s="2" customFormat="1">
      <c r="A242" s="37"/>
      <c r="B242" s="38"/>
      <c r="C242" s="39"/>
      <c r="D242" s="233" t="s">
        <v>138</v>
      </c>
      <c r="E242" s="39"/>
      <c r="F242" s="234" t="s">
        <v>622</v>
      </c>
      <c r="G242" s="39"/>
      <c r="H242" s="39"/>
      <c r="I242" s="235"/>
      <c r="J242" s="39"/>
      <c r="K242" s="39"/>
      <c r="L242" s="43"/>
      <c r="M242" s="236"/>
      <c r="N242" s="237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138</v>
      </c>
      <c r="AU242" s="16" t="s">
        <v>86</v>
      </c>
    </row>
    <row r="243" s="13" customFormat="1">
      <c r="A243" s="13"/>
      <c r="B243" s="238"/>
      <c r="C243" s="239"/>
      <c r="D243" s="233" t="s">
        <v>140</v>
      </c>
      <c r="E243" s="240" t="s">
        <v>1</v>
      </c>
      <c r="F243" s="241" t="s">
        <v>624</v>
      </c>
      <c r="G243" s="239"/>
      <c r="H243" s="242">
        <v>14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140</v>
      </c>
      <c r="AU243" s="248" t="s">
        <v>86</v>
      </c>
      <c r="AV243" s="13" t="s">
        <v>86</v>
      </c>
      <c r="AW243" s="13" t="s">
        <v>32</v>
      </c>
      <c r="AX243" s="13" t="s">
        <v>76</v>
      </c>
      <c r="AY243" s="248" t="s">
        <v>130</v>
      </c>
    </row>
    <row r="244" s="14" customFormat="1">
      <c r="A244" s="14"/>
      <c r="B244" s="249"/>
      <c r="C244" s="250"/>
      <c r="D244" s="233" t="s">
        <v>140</v>
      </c>
      <c r="E244" s="251" t="s">
        <v>1</v>
      </c>
      <c r="F244" s="252" t="s">
        <v>148</v>
      </c>
      <c r="G244" s="250"/>
      <c r="H244" s="253">
        <v>14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140</v>
      </c>
      <c r="AU244" s="259" t="s">
        <v>86</v>
      </c>
      <c r="AV244" s="14" t="s">
        <v>136</v>
      </c>
      <c r="AW244" s="14" t="s">
        <v>32</v>
      </c>
      <c r="AX244" s="14" t="s">
        <v>84</v>
      </c>
      <c r="AY244" s="259" t="s">
        <v>130</v>
      </c>
    </row>
    <row r="245" s="2" customFormat="1" ht="44.25" customHeight="1">
      <c r="A245" s="37"/>
      <c r="B245" s="38"/>
      <c r="C245" s="219" t="s">
        <v>350</v>
      </c>
      <c r="D245" s="219" t="s">
        <v>132</v>
      </c>
      <c r="E245" s="220" t="s">
        <v>625</v>
      </c>
      <c r="F245" s="221" t="s">
        <v>626</v>
      </c>
      <c r="G245" s="222" t="s">
        <v>169</v>
      </c>
      <c r="H245" s="223">
        <v>2.516</v>
      </c>
      <c r="I245" s="224"/>
      <c r="J245" s="225">
        <f>ROUND(I245*H245,2)</f>
        <v>0</v>
      </c>
      <c r="K245" s="226"/>
      <c r="L245" s="43"/>
      <c r="M245" s="227" t="s">
        <v>1</v>
      </c>
      <c r="N245" s="228" t="s">
        <v>41</v>
      </c>
      <c r="O245" s="90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502</v>
      </c>
      <c r="AT245" s="231" t="s">
        <v>132</v>
      </c>
      <c r="AU245" s="231" t="s">
        <v>86</v>
      </c>
      <c r="AY245" s="16" t="s">
        <v>130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84</v>
      </c>
      <c r="BK245" s="232">
        <f>ROUND(I245*H245,2)</f>
        <v>0</v>
      </c>
      <c r="BL245" s="16" t="s">
        <v>502</v>
      </c>
      <c r="BM245" s="231" t="s">
        <v>627</v>
      </c>
    </row>
    <row r="246" s="2" customFormat="1">
      <c r="A246" s="37"/>
      <c r="B246" s="38"/>
      <c r="C246" s="39"/>
      <c r="D246" s="233" t="s">
        <v>138</v>
      </c>
      <c r="E246" s="39"/>
      <c r="F246" s="234" t="s">
        <v>626</v>
      </c>
      <c r="G246" s="39"/>
      <c r="H246" s="39"/>
      <c r="I246" s="235"/>
      <c r="J246" s="39"/>
      <c r="K246" s="39"/>
      <c r="L246" s="43"/>
      <c r="M246" s="236"/>
      <c r="N246" s="237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138</v>
      </c>
      <c r="AU246" s="16" t="s">
        <v>86</v>
      </c>
    </row>
    <row r="247" s="13" customFormat="1">
      <c r="A247" s="13"/>
      <c r="B247" s="238"/>
      <c r="C247" s="239"/>
      <c r="D247" s="233" t="s">
        <v>140</v>
      </c>
      <c r="E247" s="240" t="s">
        <v>1</v>
      </c>
      <c r="F247" s="241" t="s">
        <v>628</v>
      </c>
      <c r="G247" s="239"/>
      <c r="H247" s="242">
        <v>2.516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140</v>
      </c>
      <c r="AU247" s="248" t="s">
        <v>86</v>
      </c>
      <c r="AV247" s="13" t="s">
        <v>86</v>
      </c>
      <c r="AW247" s="13" t="s">
        <v>32</v>
      </c>
      <c r="AX247" s="13" t="s">
        <v>76</v>
      </c>
      <c r="AY247" s="248" t="s">
        <v>130</v>
      </c>
    </row>
    <row r="248" s="14" customFormat="1">
      <c r="A248" s="14"/>
      <c r="B248" s="249"/>
      <c r="C248" s="250"/>
      <c r="D248" s="233" t="s">
        <v>140</v>
      </c>
      <c r="E248" s="251" t="s">
        <v>1</v>
      </c>
      <c r="F248" s="252" t="s">
        <v>148</v>
      </c>
      <c r="G248" s="250"/>
      <c r="H248" s="253">
        <v>2.516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140</v>
      </c>
      <c r="AU248" s="259" t="s">
        <v>86</v>
      </c>
      <c r="AV248" s="14" t="s">
        <v>136</v>
      </c>
      <c r="AW248" s="14" t="s">
        <v>32</v>
      </c>
      <c r="AX248" s="14" t="s">
        <v>84</v>
      </c>
      <c r="AY248" s="259" t="s">
        <v>130</v>
      </c>
    </row>
    <row r="249" s="2" customFormat="1" ht="55.5" customHeight="1">
      <c r="A249" s="37"/>
      <c r="B249" s="38"/>
      <c r="C249" s="219" t="s">
        <v>355</v>
      </c>
      <c r="D249" s="219" t="s">
        <v>132</v>
      </c>
      <c r="E249" s="220" t="s">
        <v>629</v>
      </c>
      <c r="F249" s="221" t="s">
        <v>630</v>
      </c>
      <c r="G249" s="222" t="s">
        <v>169</v>
      </c>
      <c r="H249" s="223">
        <v>25.16</v>
      </c>
      <c r="I249" s="224"/>
      <c r="J249" s="225">
        <f>ROUND(I249*H249,2)</f>
        <v>0</v>
      </c>
      <c r="K249" s="226"/>
      <c r="L249" s="43"/>
      <c r="M249" s="227" t="s">
        <v>1</v>
      </c>
      <c r="N249" s="228" t="s">
        <v>41</v>
      </c>
      <c r="O249" s="90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1" t="s">
        <v>502</v>
      </c>
      <c r="AT249" s="231" t="s">
        <v>132</v>
      </c>
      <c r="AU249" s="231" t="s">
        <v>86</v>
      </c>
      <c r="AY249" s="16" t="s">
        <v>130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84</v>
      </c>
      <c r="BK249" s="232">
        <f>ROUND(I249*H249,2)</f>
        <v>0</v>
      </c>
      <c r="BL249" s="16" t="s">
        <v>502</v>
      </c>
      <c r="BM249" s="231" t="s">
        <v>631</v>
      </c>
    </row>
    <row r="250" s="2" customFormat="1">
      <c r="A250" s="37"/>
      <c r="B250" s="38"/>
      <c r="C250" s="39"/>
      <c r="D250" s="233" t="s">
        <v>138</v>
      </c>
      <c r="E250" s="39"/>
      <c r="F250" s="234" t="s">
        <v>630</v>
      </c>
      <c r="G250" s="39"/>
      <c r="H250" s="39"/>
      <c r="I250" s="235"/>
      <c r="J250" s="39"/>
      <c r="K250" s="39"/>
      <c r="L250" s="43"/>
      <c r="M250" s="236"/>
      <c r="N250" s="237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138</v>
      </c>
      <c r="AU250" s="16" t="s">
        <v>86</v>
      </c>
    </row>
    <row r="251" s="13" customFormat="1">
      <c r="A251" s="13"/>
      <c r="B251" s="238"/>
      <c r="C251" s="239"/>
      <c r="D251" s="233" t="s">
        <v>140</v>
      </c>
      <c r="E251" s="240" t="s">
        <v>1</v>
      </c>
      <c r="F251" s="241" t="s">
        <v>632</v>
      </c>
      <c r="G251" s="239"/>
      <c r="H251" s="242">
        <v>25.16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140</v>
      </c>
      <c r="AU251" s="248" t="s">
        <v>86</v>
      </c>
      <c r="AV251" s="13" t="s">
        <v>86</v>
      </c>
      <c r="AW251" s="13" t="s">
        <v>32</v>
      </c>
      <c r="AX251" s="13" t="s">
        <v>76</v>
      </c>
      <c r="AY251" s="248" t="s">
        <v>130</v>
      </c>
    </row>
    <row r="252" s="14" customFormat="1">
      <c r="A252" s="14"/>
      <c r="B252" s="249"/>
      <c r="C252" s="250"/>
      <c r="D252" s="233" t="s">
        <v>140</v>
      </c>
      <c r="E252" s="251" t="s">
        <v>1</v>
      </c>
      <c r="F252" s="252" t="s">
        <v>148</v>
      </c>
      <c r="G252" s="250"/>
      <c r="H252" s="253">
        <v>25.16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140</v>
      </c>
      <c r="AU252" s="259" t="s">
        <v>86</v>
      </c>
      <c r="AV252" s="14" t="s">
        <v>136</v>
      </c>
      <c r="AW252" s="14" t="s">
        <v>32</v>
      </c>
      <c r="AX252" s="14" t="s">
        <v>84</v>
      </c>
      <c r="AY252" s="259" t="s">
        <v>130</v>
      </c>
    </row>
    <row r="253" s="2" customFormat="1" ht="37.8" customHeight="1">
      <c r="A253" s="37"/>
      <c r="B253" s="38"/>
      <c r="C253" s="219" t="s">
        <v>361</v>
      </c>
      <c r="D253" s="219" t="s">
        <v>132</v>
      </c>
      <c r="E253" s="220" t="s">
        <v>633</v>
      </c>
      <c r="F253" s="221" t="s">
        <v>634</v>
      </c>
      <c r="G253" s="222" t="s">
        <v>412</v>
      </c>
      <c r="H253" s="223">
        <v>7.2469999999999999</v>
      </c>
      <c r="I253" s="224"/>
      <c r="J253" s="225">
        <f>ROUND(I253*H253,2)</f>
        <v>0</v>
      </c>
      <c r="K253" s="226"/>
      <c r="L253" s="43"/>
      <c r="M253" s="227" t="s">
        <v>1</v>
      </c>
      <c r="N253" s="228" t="s">
        <v>41</v>
      </c>
      <c r="O253" s="90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1" t="s">
        <v>502</v>
      </c>
      <c r="AT253" s="231" t="s">
        <v>132</v>
      </c>
      <c r="AU253" s="231" t="s">
        <v>86</v>
      </c>
      <c r="AY253" s="16" t="s">
        <v>130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6" t="s">
        <v>84</v>
      </c>
      <c r="BK253" s="232">
        <f>ROUND(I253*H253,2)</f>
        <v>0</v>
      </c>
      <c r="BL253" s="16" t="s">
        <v>502</v>
      </c>
      <c r="BM253" s="231" t="s">
        <v>635</v>
      </c>
    </row>
    <row r="254" s="2" customFormat="1">
      <c r="A254" s="37"/>
      <c r="B254" s="38"/>
      <c r="C254" s="39"/>
      <c r="D254" s="233" t="s">
        <v>138</v>
      </c>
      <c r="E254" s="39"/>
      <c r="F254" s="234" t="s">
        <v>634</v>
      </c>
      <c r="G254" s="39"/>
      <c r="H254" s="39"/>
      <c r="I254" s="235"/>
      <c r="J254" s="39"/>
      <c r="K254" s="39"/>
      <c r="L254" s="43"/>
      <c r="M254" s="236"/>
      <c r="N254" s="237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138</v>
      </c>
      <c r="AU254" s="16" t="s">
        <v>86</v>
      </c>
    </row>
    <row r="255" s="2" customFormat="1" ht="24.15" customHeight="1">
      <c r="A255" s="37"/>
      <c r="B255" s="38"/>
      <c r="C255" s="219" t="s">
        <v>368</v>
      </c>
      <c r="D255" s="219" t="s">
        <v>132</v>
      </c>
      <c r="E255" s="220" t="s">
        <v>636</v>
      </c>
      <c r="F255" s="221" t="s">
        <v>637</v>
      </c>
      <c r="G255" s="222" t="s">
        <v>169</v>
      </c>
      <c r="H255" s="223">
        <v>2.516</v>
      </c>
      <c r="I255" s="224"/>
      <c r="J255" s="225">
        <f>ROUND(I255*H255,2)</f>
        <v>0</v>
      </c>
      <c r="K255" s="226"/>
      <c r="L255" s="43"/>
      <c r="M255" s="227" t="s">
        <v>1</v>
      </c>
      <c r="N255" s="228" t="s">
        <v>41</v>
      </c>
      <c r="O255" s="90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1" t="s">
        <v>502</v>
      </c>
      <c r="AT255" s="231" t="s">
        <v>132</v>
      </c>
      <c r="AU255" s="231" t="s">
        <v>86</v>
      </c>
      <c r="AY255" s="16" t="s">
        <v>130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6" t="s">
        <v>84</v>
      </c>
      <c r="BK255" s="232">
        <f>ROUND(I255*H255,2)</f>
        <v>0</v>
      </c>
      <c r="BL255" s="16" t="s">
        <v>502</v>
      </c>
      <c r="BM255" s="231" t="s">
        <v>638</v>
      </c>
    </row>
    <row r="256" s="2" customFormat="1">
      <c r="A256" s="37"/>
      <c r="B256" s="38"/>
      <c r="C256" s="39"/>
      <c r="D256" s="233" t="s">
        <v>138</v>
      </c>
      <c r="E256" s="39"/>
      <c r="F256" s="234" t="s">
        <v>637</v>
      </c>
      <c r="G256" s="39"/>
      <c r="H256" s="39"/>
      <c r="I256" s="235"/>
      <c r="J256" s="39"/>
      <c r="K256" s="39"/>
      <c r="L256" s="43"/>
      <c r="M256" s="236"/>
      <c r="N256" s="237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138</v>
      </c>
      <c r="AU256" s="16" t="s">
        <v>86</v>
      </c>
    </row>
    <row r="257" s="13" customFormat="1">
      <c r="A257" s="13"/>
      <c r="B257" s="238"/>
      <c r="C257" s="239"/>
      <c r="D257" s="233" t="s">
        <v>140</v>
      </c>
      <c r="E257" s="240" t="s">
        <v>1</v>
      </c>
      <c r="F257" s="241" t="s">
        <v>628</v>
      </c>
      <c r="G257" s="239"/>
      <c r="H257" s="242">
        <v>2.516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140</v>
      </c>
      <c r="AU257" s="248" t="s">
        <v>86</v>
      </c>
      <c r="AV257" s="13" t="s">
        <v>86</v>
      </c>
      <c r="AW257" s="13" t="s">
        <v>32</v>
      </c>
      <c r="AX257" s="13" t="s">
        <v>76</v>
      </c>
      <c r="AY257" s="248" t="s">
        <v>130</v>
      </c>
    </row>
    <row r="258" s="14" customFormat="1">
      <c r="A258" s="14"/>
      <c r="B258" s="249"/>
      <c r="C258" s="250"/>
      <c r="D258" s="233" t="s">
        <v>140</v>
      </c>
      <c r="E258" s="251" t="s">
        <v>1</v>
      </c>
      <c r="F258" s="252" t="s">
        <v>148</v>
      </c>
      <c r="G258" s="250"/>
      <c r="H258" s="253">
        <v>2.516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140</v>
      </c>
      <c r="AU258" s="259" t="s">
        <v>86</v>
      </c>
      <c r="AV258" s="14" t="s">
        <v>136</v>
      </c>
      <c r="AW258" s="14" t="s">
        <v>32</v>
      </c>
      <c r="AX258" s="14" t="s">
        <v>84</v>
      </c>
      <c r="AY258" s="259" t="s">
        <v>130</v>
      </c>
    </row>
    <row r="259" s="2" customFormat="1" ht="49.05" customHeight="1">
      <c r="A259" s="37"/>
      <c r="B259" s="38"/>
      <c r="C259" s="219" t="s">
        <v>373</v>
      </c>
      <c r="D259" s="219" t="s">
        <v>132</v>
      </c>
      <c r="E259" s="220" t="s">
        <v>639</v>
      </c>
      <c r="F259" s="221" t="s">
        <v>640</v>
      </c>
      <c r="G259" s="222" t="s">
        <v>169</v>
      </c>
      <c r="H259" s="223">
        <v>0.64000000000000001</v>
      </c>
      <c r="I259" s="224"/>
      <c r="J259" s="225">
        <f>ROUND(I259*H259,2)</f>
        <v>0</v>
      </c>
      <c r="K259" s="226"/>
      <c r="L259" s="43"/>
      <c r="M259" s="227" t="s">
        <v>1</v>
      </c>
      <c r="N259" s="228" t="s">
        <v>41</v>
      </c>
      <c r="O259" s="90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502</v>
      </c>
      <c r="AT259" s="231" t="s">
        <v>132</v>
      </c>
      <c r="AU259" s="231" t="s">
        <v>86</v>
      </c>
      <c r="AY259" s="16" t="s">
        <v>130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84</v>
      </c>
      <c r="BK259" s="232">
        <f>ROUND(I259*H259,2)</f>
        <v>0</v>
      </c>
      <c r="BL259" s="16" t="s">
        <v>502</v>
      </c>
      <c r="BM259" s="231" t="s">
        <v>641</v>
      </c>
    </row>
    <row r="260" s="2" customFormat="1">
      <c r="A260" s="37"/>
      <c r="B260" s="38"/>
      <c r="C260" s="39"/>
      <c r="D260" s="233" t="s">
        <v>138</v>
      </c>
      <c r="E260" s="39"/>
      <c r="F260" s="234" t="s">
        <v>640</v>
      </c>
      <c r="G260" s="39"/>
      <c r="H260" s="39"/>
      <c r="I260" s="235"/>
      <c r="J260" s="39"/>
      <c r="K260" s="39"/>
      <c r="L260" s="43"/>
      <c r="M260" s="236"/>
      <c r="N260" s="237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138</v>
      </c>
      <c r="AU260" s="16" t="s">
        <v>86</v>
      </c>
    </row>
    <row r="261" s="13" customFormat="1">
      <c r="A261" s="13"/>
      <c r="B261" s="238"/>
      <c r="C261" s="239"/>
      <c r="D261" s="233" t="s">
        <v>140</v>
      </c>
      <c r="E261" s="240" t="s">
        <v>1</v>
      </c>
      <c r="F261" s="241" t="s">
        <v>642</v>
      </c>
      <c r="G261" s="239"/>
      <c r="H261" s="242">
        <v>0.64000000000000001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140</v>
      </c>
      <c r="AU261" s="248" t="s">
        <v>86</v>
      </c>
      <c r="AV261" s="13" t="s">
        <v>86</v>
      </c>
      <c r="AW261" s="13" t="s">
        <v>32</v>
      </c>
      <c r="AX261" s="13" t="s">
        <v>76</v>
      </c>
      <c r="AY261" s="248" t="s">
        <v>130</v>
      </c>
    </row>
    <row r="262" s="14" customFormat="1">
      <c r="A262" s="14"/>
      <c r="B262" s="249"/>
      <c r="C262" s="250"/>
      <c r="D262" s="233" t="s">
        <v>140</v>
      </c>
      <c r="E262" s="251" t="s">
        <v>1</v>
      </c>
      <c r="F262" s="252" t="s">
        <v>148</v>
      </c>
      <c r="G262" s="250"/>
      <c r="H262" s="253">
        <v>0.64000000000000001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9" t="s">
        <v>140</v>
      </c>
      <c r="AU262" s="259" t="s">
        <v>86</v>
      </c>
      <c r="AV262" s="14" t="s">
        <v>136</v>
      </c>
      <c r="AW262" s="14" t="s">
        <v>32</v>
      </c>
      <c r="AX262" s="14" t="s">
        <v>84</v>
      </c>
      <c r="AY262" s="259" t="s">
        <v>130</v>
      </c>
    </row>
    <row r="263" s="2" customFormat="1" ht="55.5" customHeight="1">
      <c r="A263" s="37"/>
      <c r="B263" s="38"/>
      <c r="C263" s="219" t="s">
        <v>379</v>
      </c>
      <c r="D263" s="219" t="s">
        <v>132</v>
      </c>
      <c r="E263" s="220" t="s">
        <v>643</v>
      </c>
      <c r="F263" s="221" t="s">
        <v>644</v>
      </c>
      <c r="G263" s="222" t="s">
        <v>156</v>
      </c>
      <c r="H263" s="223">
        <v>14</v>
      </c>
      <c r="I263" s="224"/>
      <c r="J263" s="225">
        <f>ROUND(I263*H263,2)</f>
        <v>0</v>
      </c>
      <c r="K263" s="226"/>
      <c r="L263" s="43"/>
      <c r="M263" s="227" t="s">
        <v>1</v>
      </c>
      <c r="N263" s="228" t="s">
        <v>41</v>
      </c>
      <c r="O263" s="90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502</v>
      </c>
      <c r="AT263" s="231" t="s">
        <v>132</v>
      </c>
      <c r="AU263" s="231" t="s">
        <v>86</v>
      </c>
      <c r="AY263" s="16" t="s">
        <v>130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84</v>
      </c>
      <c r="BK263" s="232">
        <f>ROUND(I263*H263,2)</f>
        <v>0</v>
      </c>
      <c r="BL263" s="16" t="s">
        <v>502</v>
      </c>
      <c r="BM263" s="231" t="s">
        <v>645</v>
      </c>
    </row>
    <row r="264" s="2" customFormat="1">
      <c r="A264" s="37"/>
      <c r="B264" s="38"/>
      <c r="C264" s="39"/>
      <c r="D264" s="233" t="s">
        <v>138</v>
      </c>
      <c r="E264" s="39"/>
      <c r="F264" s="234" t="s">
        <v>644</v>
      </c>
      <c r="G264" s="39"/>
      <c r="H264" s="39"/>
      <c r="I264" s="235"/>
      <c r="J264" s="39"/>
      <c r="K264" s="39"/>
      <c r="L264" s="43"/>
      <c r="M264" s="236"/>
      <c r="N264" s="237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138</v>
      </c>
      <c r="AU264" s="16" t="s">
        <v>86</v>
      </c>
    </row>
    <row r="265" s="13" customFormat="1">
      <c r="A265" s="13"/>
      <c r="B265" s="238"/>
      <c r="C265" s="239"/>
      <c r="D265" s="233" t="s">
        <v>140</v>
      </c>
      <c r="E265" s="240" t="s">
        <v>1</v>
      </c>
      <c r="F265" s="241" t="s">
        <v>624</v>
      </c>
      <c r="G265" s="239"/>
      <c r="H265" s="242">
        <v>14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140</v>
      </c>
      <c r="AU265" s="248" t="s">
        <v>86</v>
      </c>
      <c r="AV265" s="13" t="s">
        <v>86</v>
      </c>
      <c r="AW265" s="13" t="s">
        <v>32</v>
      </c>
      <c r="AX265" s="13" t="s">
        <v>76</v>
      </c>
      <c r="AY265" s="248" t="s">
        <v>130</v>
      </c>
    </row>
    <row r="266" s="14" customFormat="1">
      <c r="A266" s="14"/>
      <c r="B266" s="249"/>
      <c r="C266" s="250"/>
      <c r="D266" s="233" t="s">
        <v>140</v>
      </c>
      <c r="E266" s="251" t="s">
        <v>1</v>
      </c>
      <c r="F266" s="252" t="s">
        <v>148</v>
      </c>
      <c r="G266" s="250"/>
      <c r="H266" s="253">
        <v>14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140</v>
      </c>
      <c r="AU266" s="259" t="s">
        <v>86</v>
      </c>
      <c r="AV266" s="14" t="s">
        <v>136</v>
      </c>
      <c r="AW266" s="14" t="s">
        <v>32</v>
      </c>
      <c r="AX266" s="14" t="s">
        <v>84</v>
      </c>
      <c r="AY266" s="259" t="s">
        <v>130</v>
      </c>
    </row>
    <row r="267" s="2" customFormat="1" ht="24.15" customHeight="1">
      <c r="A267" s="37"/>
      <c r="B267" s="38"/>
      <c r="C267" s="219" t="s">
        <v>384</v>
      </c>
      <c r="D267" s="219" t="s">
        <v>132</v>
      </c>
      <c r="E267" s="220" t="s">
        <v>646</v>
      </c>
      <c r="F267" s="221" t="s">
        <v>647</v>
      </c>
      <c r="G267" s="222" t="s">
        <v>135</v>
      </c>
      <c r="H267" s="223">
        <v>14</v>
      </c>
      <c r="I267" s="224"/>
      <c r="J267" s="225">
        <f>ROUND(I267*H267,2)</f>
        <v>0</v>
      </c>
      <c r="K267" s="226"/>
      <c r="L267" s="43"/>
      <c r="M267" s="227" t="s">
        <v>1</v>
      </c>
      <c r="N267" s="228" t="s">
        <v>41</v>
      </c>
      <c r="O267" s="90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502</v>
      </c>
      <c r="AT267" s="231" t="s">
        <v>132</v>
      </c>
      <c r="AU267" s="231" t="s">
        <v>86</v>
      </c>
      <c r="AY267" s="16" t="s">
        <v>130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84</v>
      </c>
      <c r="BK267" s="232">
        <f>ROUND(I267*H267,2)</f>
        <v>0</v>
      </c>
      <c r="BL267" s="16" t="s">
        <v>502</v>
      </c>
      <c r="BM267" s="231" t="s">
        <v>648</v>
      </c>
    </row>
    <row r="268" s="2" customFormat="1">
      <c r="A268" s="37"/>
      <c r="B268" s="38"/>
      <c r="C268" s="39"/>
      <c r="D268" s="233" t="s">
        <v>138</v>
      </c>
      <c r="E268" s="39"/>
      <c r="F268" s="234" t="s">
        <v>647</v>
      </c>
      <c r="G268" s="39"/>
      <c r="H268" s="39"/>
      <c r="I268" s="235"/>
      <c r="J268" s="39"/>
      <c r="K268" s="39"/>
      <c r="L268" s="43"/>
      <c r="M268" s="236"/>
      <c r="N268" s="237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138</v>
      </c>
      <c r="AU268" s="16" t="s">
        <v>86</v>
      </c>
    </row>
    <row r="269" s="13" customFormat="1">
      <c r="A269" s="13"/>
      <c r="B269" s="238"/>
      <c r="C269" s="239"/>
      <c r="D269" s="233" t="s">
        <v>140</v>
      </c>
      <c r="E269" s="240" t="s">
        <v>1</v>
      </c>
      <c r="F269" s="241" t="s">
        <v>649</v>
      </c>
      <c r="G269" s="239"/>
      <c r="H269" s="242">
        <v>14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140</v>
      </c>
      <c r="AU269" s="248" t="s">
        <v>86</v>
      </c>
      <c r="AV269" s="13" t="s">
        <v>86</v>
      </c>
      <c r="AW269" s="13" t="s">
        <v>32</v>
      </c>
      <c r="AX269" s="13" t="s">
        <v>76</v>
      </c>
      <c r="AY269" s="248" t="s">
        <v>130</v>
      </c>
    </row>
    <row r="270" s="14" customFormat="1">
      <c r="A270" s="14"/>
      <c r="B270" s="249"/>
      <c r="C270" s="250"/>
      <c r="D270" s="233" t="s">
        <v>140</v>
      </c>
      <c r="E270" s="251" t="s">
        <v>1</v>
      </c>
      <c r="F270" s="252" t="s">
        <v>148</v>
      </c>
      <c r="G270" s="250"/>
      <c r="H270" s="253">
        <v>14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140</v>
      </c>
      <c r="AU270" s="259" t="s">
        <v>86</v>
      </c>
      <c r="AV270" s="14" t="s">
        <v>136</v>
      </c>
      <c r="AW270" s="14" t="s">
        <v>32</v>
      </c>
      <c r="AX270" s="14" t="s">
        <v>84</v>
      </c>
      <c r="AY270" s="259" t="s">
        <v>130</v>
      </c>
    </row>
    <row r="271" s="2" customFormat="1" ht="24.15" customHeight="1">
      <c r="A271" s="37"/>
      <c r="B271" s="38"/>
      <c r="C271" s="219" t="s">
        <v>389</v>
      </c>
      <c r="D271" s="219" t="s">
        <v>132</v>
      </c>
      <c r="E271" s="220" t="s">
        <v>650</v>
      </c>
      <c r="F271" s="221" t="s">
        <v>651</v>
      </c>
      <c r="G271" s="222" t="s">
        <v>135</v>
      </c>
      <c r="H271" s="223">
        <v>14</v>
      </c>
      <c r="I271" s="224"/>
      <c r="J271" s="225">
        <f>ROUND(I271*H271,2)</f>
        <v>0</v>
      </c>
      <c r="K271" s="226"/>
      <c r="L271" s="43"/>
      <c r="M271" s="227" t="s">
        <v>1</v>
      </c>
      <c r="N271" s="228" t="s">
        <v>41</v>
      </c>
      <c r="O271" s="90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502</v>
      </c>
      <c r="AT271" s="231" t="s">
        <v>132</v>
      </c>
      <c r="AU271" s="231" t="s">
        <v>86</v>
      </c>
      <c r="AY271" s="16" t="s">
        <v>130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84</v>
      </c>
      <c r="BK271" s="232">
        <f>ROUND(I271*H271,2)</f>
        <v>0</v>
      </c>
      <c r="BL271" s="16" t="s">
        <v>502</v>
      </c>
      <c r="BM271" s="231" t="s">
        <v>652</v>
      </c>
    </row>
    <row r="272" s="2" customFormat="1">
      <c r="A272" s="37"/>
      <c r="B272" s="38"/>
      <c r="C272" s="39"/>
      <c r="D272" s="233" t="s">
        <v>138</v>
      </c>
      <c r="E272" s="39"/>
      <c r="F272" s="234" t="s">
        <v>651</v>
      </c>
      <c r="G272" s="39"/>
      <c r="H272" s="39"/>
      <c r="I272" s="235"/>
      <c r="J272" s="39"/>
      <c r="K272" s="39"/>
      <c r="L272" s="43"/>
      <c r="M272" s="236"/>
      <c r="N272" s="237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138</v>
      </c>
      <c r="AU272" s="16" t="s">
        <v>86</v>
      </c>
    </row>
    <row r="273" s="13" customFormat="1">
      <c r="A273" s="13"/>
      <c r="B273" s="238"/>
      <c r="C273" s="239"/>
      <c r="D273" s="233" t="s">
        <v>140</v>
      </c>
      <c r="E273" s="240" t="s">
        <v>1</v>
      </c>
      <c r="F273" s="241" t="s">
        <v>649</v>
      </c>
      <c r="G273" s="239"/>
      <c r="H273" s="242">
        <v>14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140</v>
      </c>
      <c r="AU273" s="248" t="s">
        <v>86</v>
      </c>
      <c r="AV273" s="13" t="s">
        <v>86</v>
      </c>
      <c r="AW273" s="13" t="s">
        <v>32</v>
      </c>
      <c r="AX273" s="13" t="s">
        <v>76</v>
      </c>
      <c r="AY273" s="248" t="s">
        <v>130</v>
      </c>
    </row>
    <row r="274" s="14" customFormat="1">
      <c r="A274" s="14"/>
      <c r="B274" s="249"/>
      <c r="C274" s="250"/>
      <c r="D274" s="233" t="s">
        <v>140</v>
      </c>
      <c r="E274" s="251" t="s">
        <v>1</v>
      </c>
      <c r="F274" s="252" t="s">
        <v>148</v>
      </c>
      <c r="G274" s="250"/>
      <c r="H274" s="253">
        <v>14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140</v>
      </c>
      <c r="AU274" s="259" t="s">
        <v>86</v>
      </c>
      <c r="AV274" s="14" t="s">
        <v>136</v>
      </c>
      <c r="AW274" s="14" t="s">
        <v>32</v>
      </c>
      <c r="AX274" s="14" t="s">
        <v>84</v>
      </c>
      <c r="AY274" s="259" t="s">
        <v>130</v>
      </c>
    </row>
    <row r="275" s="2" customFormat="1" ht="33" customHeight="1">
      <c r="A275" s="37"/>
      <c r="B275" s="38"/>
      <c r="C275" s="219" t="s">
        <v>393</v>
      </c>
      <c r="D275" s="219" t="s">
        <v>132</v>
      </c>
      <c r="E275" s="220" t="s">
        <v>653</v>
      </c>
      <c r="F275" s="221" t="s">
        <v>654</v>
      </c>
      <c r="G275" s="222" t="s">
        <v>169</v>
      </c>
      <c r="H275" s="223">
        <v>1.536</v>
      </c>
      <c r="I275" s="224"/>
      <c r="J275" s="225">
        <f>ROUND(I275*H275,2)</f>
        <v>0</v>
      </c>
      <c r="K275" s="226"/>
      <c r="L275" s="43"/>
      <c r="M275" s="227" t="s">
        <v>1</v>
      </c>
      <c r="N275" s="228" t="s">
        <v>41</v>
      </c>
      <c r="O275" s="90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1" t="s">
        <v>502</v>
      </c>
      <c r="AT275" s="231" t="s">
        <v>132</v>
      </c>
      <c r="AU275" s="231" t="s">
        <v>86</v>
      </c>
      <c r="AY275" s="16" t="s">
        <v>130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6" t="s">
        <v>84</v>
      </c>
      <c r="BK275" s="232">
        <f>ROUND(I275*H275,2)</f>
        <v>0</v>
      </c>
      <c r="BL275" s="16" t="s">
        <v>502</v>
      </c>
      <c r="BM275" s="231" t="s">
        <v>655</v>
      </c>
    </row>
    <row r="276" s="2" customFormat="1">
      <c r="A276" s="37"/>
      <c r="B276" s="38"/>
      <c r="C276" s="39"/>
      <c r="D276" s="233" t="s">
        <v>138</v>
      </c>
      <c r="E276" s="39"/>
      <c r="F276" s="234" t="s">
        <v>654</v>
      </c>
      <c r="G276" s="39"/>
      <c r="H276" s="39"/>
      <c r="I276" s="235"/>
      <c r="J276" s="39"/>
      <c r="K276" s="39"/>
      <c r="L276" s="43"/>
      <c r="M276" s="236"/>
      <c r="N276" s="237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138</v>
      </c>
      <c r="AU276" s="16" t="s">
        <v>86</v>
      </c>
    </row>
    <row r="277" s="13" customFormat="1">
      <c r="A277" s="13"/>
      <c r="B277" s="238"/>
      <c r="C277" s="239"/>
      <c r="D277" s="233" t="s">
        <v>140</v>
      </c>
      <c r="E277" s="240" t="s">
        <v>1</v>
      </c>
      <c r="F277" s="241" t="s">
        <v>656</v>
      </c>
      <c r="G277" s="239"/>
      <c r="H277" s="242">
        <v>1.536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140</v>
      </c>
      <c r="AU277" s="248" t="s">
        <v>86</v>
      </c>
      <c r="AV277" s="13" t="s">
        <v>86</v>
      </c>
      <c r="AW277" s="13" t="s">
        <v>32</v>
      </c>
      <c r="AX277" s="13" t="s">
        <v>76</v>
      </c>
      <c r="AY277" s="248" t="s">
        <v>130</v>
      </c>
    </row>
    <row r="278" s="14" customFormat="1">
      <c r="A278" s="14"/>
      <c r="B278" s="249"/>
      <c r="C278" s="250"/>
      <c r="D278" s="233" t="s">
        <v>140</v>
      </c>
      <c r="E278" s="251" t="s">
        <v>1</v>
      </c>
      <c r="F278" s="252" t="s">
        <v>148</v>
      </c>
      <c r="G278" s="250"/>
      <c r="H278" s="253">
        <v>1.536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140</v>
      </c>
      <c r="AU278" s="259" t="s">
        <v>86</v>
      </c>
      <c r="AV278" s="14" t="s">
        <v>136</v>
      </c>
      <c r="AW278" s="14" t="s">
        <v>32</v>
      </c>
      <c r="AX278" s="14" t="s">
        <v>84</v>
      </c>
      <c r="AY278" s="259" t="s">
        <v>130</v>
      </c>
    </row>
    <row r="279" s="2" customFormat="1" ht="24.15" customHeight="1">
      <c r="A279" s="37"/>
      <c r="B279" s="38"/>
      <c r="C279" s="260" t="s">
        <v>398</v>
      </c>
      <c r="D279" s="260" t="s">
        <v>192</v>
      </c>
      <c r="E279" s="261" t="s">
        <v>657</v>
      </c>
      <c r="F279" s="262" t="s">
        <v>658</v>
      </c>
      <c r="G279" s="263" t="s">
        <v>253</v>
      </c>
      <c r="H279" s="264">
        <v>2</v>
      </c>
      <c r="I279" s="265"/>
      <c r="J279" s="266">
        <f>ROUND(I279*H279,2)</f>
        <v>0</v>
      </c>
      <c r="K279" s="267"/>
      <c r="L279" s="268"/>
      <c r="M279" s="269" t="s">
        <v>1</v>
      </c>
      <c r="N279" s="270" t="s">
        <v>41</v>
      </c>
      <c r="O279" s="90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530</v>
      </c>
      <c r="AT279" s="231" t="s">
        <v>192</v>
      </c>
      <c r="AU279" s="231" t="s">
        <v>86</v>
      </c>
      <c r="AY279" s="16" t="s">
        <v>130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84</v>
      </c>
      <c r="BK279" s="232">
        <f>ROUND(I279*H279,2)</f>
        <v>0</v>
      </c>
      <c r="BL279" s="16" t="s">
        <v>502</v>
      </c>
      <c r="BM279" s="231" t="s">
        <v>659</v>
      </c>
    </row>
    <row r="280" s="2" customFormat="1">
      <c r="A280" s="37"/>
      <c r="B280" s="38"/>
      <c r="C280" s="39"/>
      <c r="D280" s="233" t="s">
        <v>138</v>
      </c>
      <c r="E280" s="39"/>
      <c r="F280" s="234" t="s">
        <v>658</v>
      </c>
      <c r="G280" s="39"/>
      <c r="H280" s="39"/>
      <c r="I280" s="235"/>
      <c r="J280" s="39"/>
      <c r="K280" s="39"/>
      <c r="L280" s="43"/>
      <c r="M280" s="236"/>
      <c r="N280" s="237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138</v>
      </c>
      <c r="AU280" s="16" t="s">
        <v>86</v>
      </c>
    </row>
    <row r="281" s="2" customFormat="1" ht="24.15" customHeight="1">
      <c r="A281" s="37"/>
      <c r="B281" s="38"/>
      <c r="C281" s="260" t="s">
        <v>402</v>
      </c>
      <c r="D281" s="260" t="s">
        <v>192</v>
      </c>
      <c r="E281" s="261" t="s">
        <v>660</v>
      </c>
      <c r="F281" s="262" t="s">
        <v>661</v>
      </c>
      <c r="G281" s="263" t="s">
        <v>156</v>
      </c>
      <c r="H281" s="264">
        <v>2.3999999999999999</v>
      </c>
      <c r="I281" s="265"/>
      <c r="J281" s="266">
        <f>ROUND(I281*H281,2)</f>
        <v>0</v>
      </c>
      <c r="K281" s="267"/>
      <c r="L281" s="268"/>
      <c r="M281" s="269" t="s">
        <v>1</v>
      </c>
      <c r="N281" s="270" t="s">
        <v>41</v>
      </c>
      <c r="O281" s="90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1" t="s">
        <v>530</v>
      </c>
      <c r="AT281" s="231" t="s">
        <v>192</v>
      </c>
      <c r="AU281" s="231" t="s">
        <v>86</v>
      </c>
      <c r="AY281" s="16" t="s">
        <v>130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6" t="s">
        <v>84</v>
      </c>
      <c r="BK281" s="232">
        <f>ROUND(I281*H281,2)</f>
        <v>0</v>
      </c>
      <c r="BL281" s="16" t="s">
        <v>502</v>
      </c>
      <c r="BM281" s="231" t="s">
        <v>662</v>
      </c>
    </row>
    <row r="282" s="2" customFormat="1">
      <c r="A282" s="37"/>
      <c r="B282" s="38"/>
      <c r="C282" s="39"/>
      <c r="D282" s="233" t="s">
        <v>138</v>
      </c>
      <c r="E282" s="39"/>
      <c r="F282" s="234" t="s">
        <v>661</v>
      </c>
      <c r="G282" s="39"/>
      <c r="H282" s="39"/>
      <c r="I282" s="235"/>
      <c r="J282" s="39"/>
      <c r="K282" s="39"/>
      <c r="L282" s="43"/>
      <c r="M282" s="236"/>
      <c r="N282" s="237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138</v>
      </c>
      <c r="AU282" s="16" t="s">
        <v>86</v>
      </c>
    </row>
    <row r="283" s="2" customFormat="1" ht="37.8" customHeight="1">
      <c r="A283" s="37"/>
      <c r="B283" s="38"/>
      <c r="C283" s="219" t="s">
        <v>409</v>
      </c>
      <c r="D283" s="219" t="s">
        <v>132</v>
      </c>
      <c r="E283" s="220" t="s">
        <v>663</v>
      </c>
      <c r="F283" s="221" t="s">
        <v>664</v>
      </c>
      <c r="G283" s="222" t="s">
        <v>156</v>
      </c>
      <c r="H283" s="223">
        <v>14</v>
      </c>
      <c r="I283" s="224"/>
      <c r="J283" s="225">
        <f>ROUND(I283*H283,2)</f>
        <v>0</v>
      </c>
      <c r="K283" s="226"/>
      <c r="L283" s="43"/>
      <c r="M283" s="227" t="s">
        <v>1</v>
      </c>
      <c r="N283" s="228" t="s">
        <v>41</v>
      </c>
      <c r="O283" s="90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1" t="s">
        <v>502</v>
      </c>
      <c r="AT283" s="231" t="s">
        <v>132</v>
      </c>
      <c r="AU283" s="231" t="s">
        <v>86</v>
      </c>
      <c r="AY283" s="16" t="s">
        <v>130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6" t="s">
        <v>84</v>
      </c>
      <c r="BK283" s="232">
        <f>ROUND(I283*H283,2)</f>
        <v>0</v>
      </c>
      <c r="BL283" s="16" t="s">
        <v>502</v>
      </c>
      <c r="BM283" s="231" t="s">
        <v>665</v>
      </c>
    </row>
    <row r="284" s="2" customFormat="1">
      <c r="A284" s="37"/>
      <c r="B284" s="38"/>
      <c r="C284" s="39"/>
      <c r="D284" s="233" t="s">
        <v>138</v>
      </c>
      <c r="E284" s="39"/>
      <c r="F284" s="234" t="s">
        <v>664</v>
      </c>
      <c r="G284" s="39"/>
      <c r="H284" s="39"/>
      <c r="I284" s="235"/>
      <c r="J284" s="39"/>
      <c r="K284" s="39"/>
      <c r="L284" s="43"/>
      <c r="M284" s="236"/>
      <c r="N284" s="237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138</v>
      </c>
      <c r="AU284" s="16" t="s">
        <v>86</v>
      </c>
    </row>
    <row r="285" s="13" customFormat="1">
      <c r="A285" s="13"/>
      <c r="B285" s="238"/>
      <c r="C285" s="239"/>
      <c r="D285" s="233" t="s">
        <v>140</v>
      </c>
      <c r="E285" s="240" t="s">
        <v>1</v>
      </c>
      <c r="F285" s="241" t="s">
        <v>624</v>
      </c>
      <c r="G285" s="239"/>
      <c r="H285" s="242">
        <v>14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140</v>
      </c>
      <c r="AU285" s="248" t="s">
        <v>86</v>
      </c>
      <c r="AV285" s="13" t="s">
        <v>86</v>
      </c>
      <c r="AW285" s="13" t="s">
        <v>32</v>
      </c>
      <c r="AX285" s="13" t="s">
        <v>76</v>
      </c>
      <c r="AY285" s="248" t="s">
        <v>130</v>
      </c>
    </row>
    <row r="286" s="14" customFormat="1">
      <c r="A286" s="14"/>
      <c r="B286" s="249"/>
      <c r="C286" s="250"/>
      <c r="D286" s="233" t="s">
        <v>140</v>
      </c>
      <c r="E286" s="251" t="s">
        <v>1</v>
      </c>
      <c r="F286" s="252" t="s">
        <v>148</v>
      </c>
      <c r="G286" s="250"/>
      <c r="H286" s="253">
        <v>14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140</v>
      </c>
      <c r="AU286" s="259" t="s">
        <v>86</v>
      </c>
      <c r="AV286" s="14" t="s">
        <v>136</v>
      </c>
      <c r="AW286" s="14" t="s">
        <v>32</v>
      </c>
      <c r="AX286" s="14" t="s">
        <v>84</v>
      </c>
      <c r="AY286" s="259" t="s">
        <v>130</v>
      </c>
    </row>
    <row r="287" s="2" customFormat="1" ht="37.8" customHeight="1">
      <c r="A287" s="37"/>
      <c r="B287" s="38"/>
      <c r="C287" s="219" t="s">
        <v>415</v>
      </c>
      <c r="D287" s="219" t="s">
        <v>132</v>
      </c>
      <c r="E287" s="220" t="s">
        <v>666</v>
      </c>
      <c r="F287" s="221" t="s">
        <v>667</v>
      </c>
      <c r="G287" s="222" t="s">
        <v>156</v>
      </c>
      <c r="H287" s="223">
        <v>14</v>
      </c>
      <c r="I287" s="224"/>
      <c r="J287" s="225">
        <f>ROUND(I287*H287,2)</f>
        <v>0</v>
      </c>
      <c r="K287" s="226"/>
      <c r="L287" s="43"/>
      <c r="M287" s="227" t="s">
        <v>1</v>
      </c>
      <c r="N287" s="228" t="s">
        <v>41</v>
      </c>
      <c r="O287" s="90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1" t="s">
        <v>502</v>
      </c>
      <c r="AT287" s="231" t="s">
        <v>132</v>
      </c>
      <c r="AU287" s="231" t="s">
        <v>86</v>
      </c>
      <c r="AY287" s="16" t="s">
        <v>130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6" t="s">
        <v>84</v>
      </c>
      <c r="BK287" s="232">
        <f>ROUND(I287*H287,2)</f>
        <v>0</v>
      </c>
      <c r="BL287" s="16" t="s">
        <v>502</v>
      </c>
      <c r="BM287" s="231" t="s">
        <v>668</v>
      </c>
    </row>
    <row r="288" s="2" customFormat="1">
      <c r="A288" s="37"/>
      <c r="B288" s="38"/>
      <c r="C288" s="39"/>
      <c r="D288" s="233" t="s">
        <v>138</v>
      </c>
      <c r="E288" s="39"/>
      <c r="F288" s="234" t="s">
        <v>667</v>
      </c>
      <c r="G288" s="39"/>
      <c r="H288" s="39"/>
      <c r="I288" s="235"/>
      <c r="J288" s="39"/>
      <c r="K288" s="39"/>
      <c r="L288" s="43"/>
      <c r="M288" s="236"/>
      <c r="N288" s="237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138</v>
      </c>
      <c r="AU288" s="16" t="s">
        <v>86</v>
      </c>
    </row>
    <row r="289" s="13" customFormat="1">
      <c r="A289" s="13"/>
      <c r="B289" s="238"/>
      <c r="C289" s="239"/>
      <c r="D289" s="233" t="s">
        <v>140</v>
      </c>
      <c r="E289" s="240" t="s">
        <v>1</v>
      </c>
      <c r="F289" s="241" t="s">
        <v>624</v>
      </c>
      <c r="G289" s="239"/>
      <c r="H289" s="242">
        <v>14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140</v>
      </c>
      <c r="AU289" s="248" t="s">
        <v>86</v>
      </c>
      <c r="AV289" s="13" t="s">
        <v>86</v>
      </c>
      <c r="AW289" s="13" t="s">
        <v>32</v>
      </c>
      <c r="AX289" s="13" t="s">
        <v>76</v>
      </c>
      <c r="AY289" s="248" t="s">
        <v>130</v>
      </c>
    </row>
    <row r="290" s="14" customFormat="1">
      <c r="A290" s="14"/>
      <c r="B290" s="249"/>
      <c r="C290" s="250"/>
      <c r="D290" s="233" t="s">
        <v>140</v>
      </c>
      <c r="E290" s="251" t="s">
        <v>1</v>
      </c>
      <c r="F290" s="252" t="s">
        <v>148</v>
      </c>
      <c r="G290" s="250"/>
      <c r="H290" s="253">
        <v>14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140</v>
      </c>
      <c r="AU290" s="259" t="s">
        <v>86</v>
      </c>
      <c r="AV290" s="14" t="s">
        <v>136</v>
      </c>
      <c r="AW290" s="14" t="s">
        <v>32</v>
      </c>
      <c r="AX290" s="14" t="s">
        <v>84</v>
      </c>
      <c r="AY290" s="259" t="s">
        <v>130</v>
      </c>
    </row>
    <row r="291" s="2" customFormat="1" ht="37.8" customHeight="1">
      <c r="A291" s="37"/>
      <c r="B291" s="38"/>
      <c r="C291" s="219" t="s">
        <v>421</v>
      </c>
      <c r="D291" s="219" t="s">
        <v>132</v>
      </c>
      <c r="E291" s="220" t="s">
        <v>669</v>
      </c>
      <c r="F291" s="221" t="s">
        <v>670</v>
      </c>
      <c r="G291" s="222" t="s">
        <v>156</v>
      </c>
      <c r="H291" s="223">
        <v>30</v>
      </c>
      <c r="I291" s="224"/>
      <c r="J291" s="225">
        <f>ROUND(I291*H291,2)</f>
        <v>0</v>
      </c>
      <c r="K291" s="226"/>
      <c r="L291" s="43"/>
      <c r="M291" s="227" t="s">
        <v>1</v>
      </c>
      <c r="N291" s="228" t="s">
        <v>41</v>
      </c>
      <c r="O291" s="90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502</v>
      </c>
      <c r="AT291" s="231" t="s">
        <v>132</v>
      </c>
      <c r="AU291" s="231" t="s">
        <v>86</v>
      </c>
      <c r="AY291" s="16" t="s">
        <v>130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84</v>
      </c>
      <c r="BK291" s="232">
        <f>ROUND(I291*H291,2)</f>
        <v>0</v>
      </c>
      <c r="BL291" s="16" t="s">
        <v>502</v>
      </c>
      <c r="BM291" s="231" t="s">
        <v>671</v>
      </c>
    </row>
    <row r="292" s="2" customFormat="1">
      <c r="A292" s="37"/>
      <c r="B292" s="38"/>
      <c r="C292" s="39"/>
      <c r="D292" s="233" t="s">
        <v>138</v>
      </c>
      <c r="E292" s="39"/>
      <c r="F292" s="234" t="s">
        <v>670</v>
      </c>
      <c r="G292" s="39"/>
      <c r="H292" s="39"/>
      <c r="I292" s="235"/>
      <c r="J292" s="39"/>
      <c r="K292" s="39"/>
      <c r="L292" s="43"/>
      <c r="M292" s="236"/>
      <c r="N292" s="237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138</v>
      </c>
      <c r="AU292" s="16" t="s">
        <v>86</v>
      </c>
    </row>
    <row r="293" s="13" customFormat="1">
      <c r="A293" s="13"/>
      <c r="B293" s="238"/>
      <c r="C293" s="239"/>
      <c r="D293" s="233" t="s">
        <v>140</v>
      </c>
      <c r="E293" s="240" t="s">
        <v>1</v>
      </c>
      <c r="F293" s="241" t="s">
        <v>587</v>
      </c>
      <c r="G293" s="239"/>
      <c r="H293" s="242">
        <v>30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140</v>
      </c>
      <c r="AU293" s="248" t="s">
        <v>86</v>
      </c>
      <c r="AV293" s="13" t="s">
        <v>86</v>
      </c>
      <c r="AW293" s="13" t="s">
        <v>32</v>
      </c>
      <c r="AX293" s="13" t="s">
        <v>76</v>
      </c>
      <c r="AY293" s="248" t="s">
        <v>130</v>
      </c>
    </row>
    <row r="294" s="14" customFormat="1">
      <c r="A294" s="14"/>
      <c r="B294" s="249"/>
      <c r="C294" s="250"/>
      <c r="D294" s="233" t="s">
        <v>140</v>
      </c>
      <c r="E294" s="251" t="s">
        <v>1</v>
      </c>
      <c r="F294" s="252" t="s">
        <v>148</v>
      </c>
      <c r="G294" s="250"/>
      <c r="H294" s="253">
        <v>30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140</v>
      </c>
      <c r="AU294" s="259" t="s">
        <v>86</v>
      </c>
      <c r="AV294" s="14" t="s">
        <v>136</v>
      </c>
      <c r="AW294" s="14" t="s">
        <v>32</v>
      </c>
      <c r="AX294" s="14" t="s">
        <v>84</v>
      </c>
      <c r="AY294" s="259" t="s">
        <v>130</v>
      </c>
    </row>
    <row r="295" s="2" customFormat="1" ht="24.15" customHeight="1">
      <c r="A295" s="37"/>
      <c r="B295" s="38"/>
      <c r="C295" s="260" t="s">
        <v>427</v>
      </c>
      <c r="D295" s="260" t="s">
        <v>192</v>
      </c>
      <c r="E295" s="261" t="s">
        <v>672</v>
      </c>
      <c r="F295" s="262" t="s">
        <v>673</v>
      </c>
      <c r="G295" s="263" t="s">
        <v>156</v>
      </c>
      <c r="H295" s="264">
        <v>31.5</v>
      </c>
      <c r="I295" s="265"/>
      <c r="J295" s="266">
        <f>ROUND(I295*H295,2)</f>
        <v>0</v>
      </c>
      <c r="K295" s="267"/>
      <c r="L295" s="268"/>
      <c r="M295" s="269" t="s">
        <v>1</v>
      </c>
      <c r="N295" s="270" t="s">
        <v>41</v>
      </c>
      <c r="O295" s="90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530</v>
      </c>
      <c r="AT295" s="231" t="s">
        <v>192</v>
      </c>
      <c r="AU295" s="231" t="s">
        <v>86</v>
      </c>
      <c r="AY295" s="16" t="s">
        <v>130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84</v>
      </c>
      <c r="BK295" s="232">
        <f>ROUND(I295*H295,2)</f>
        <v>0</v>
      </c>
      <c r="BL295" s="16" t="s">
        <v>502</v>
      </c>
      <c r="BM295" s="231" t="s">
        <v>674</v>
      </c>
    </row>
    <row r="296" s="2" customFormat="1">
      <c r="A296" s="37"/>
      <c r="B296" s="38"/>
      <c r="C296" s="39"/>
      <c r="D296" s="233" t="s">
        <v>138</v>
      </c>
      <c r="E296" s="39"/>
      <c r="F296" s="234" t="s">
        <v>673</v>
      </c>
      <c r="G296" s="39"/>
      <c r="H296" s="39"/>
      <c r="I296" s="235"/>
      <c r="J296" s="39"/>
      <c r="K296" s="39"/>
      <c r="L296" s="43"/>
      <c r="M296" s="236"/>
      <c r="N296" s="237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138</v>
      </c>
      <c r="AU296" s="16" t="s">
        <v>86</v>
      </c>
    </row>
    <row r="297" s="13" customFormat="1">
      <c r="A297" s="13"/>
      <c r="B297" s="238"/>
      <c r="C297" s="239"/>
      <c r="D297" s="233" t="s">
        <v>140</v>
      </c>
      <c r="E297" s="240" t="s">
        <v>1</v>
      </c>
      <c r="F297" s="241" t="s">
        <v>590</v>
      </c>
      <c r="G297" s="239"/>
      <c r="H297" s="242">
        <v>31.5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140</v>
      </c>
      <c r="AU297" s="248" t="s">
        <v>86</v>
      </c>
      <c r="AV297" s="13" t="s">
        <v>86</v>
      </c>
      <c r="AW297" s="13" t="s">
        <v>32</v>
      </c>
      <c r="AX297" s="13" t="s">
        <v>76</v>
      </c>
      <c r="AY297" s="248" t="s">
        <v>130</v>
      </c>
    </row>
    <row r="298" s="14" customFormat="1">
      <c r="A298" s="14"/>
      <c r="B298" s="249"/>
      <c r="C298" s="250"/>
      <c r="D298" s="233" t="s">
        <v>140</v>
      </c>
      <c r="E298" s="251" t="s">
        <v>1</v>
      </c>
      <c r="F298" s="252" t="s">
        <v>148</v>
      </c>
      <c r="G298" s="250"/>
      <c r="H298" s="253">
        <v>31.5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140</v>
      </c>
      <c r="AU298" s="259" t="s">
        <v>86</v>
      </c>
      <c r="AV298" s="14" t="s">
        <v>136</v>
      </c>
      <c r="AW298" s="14" t="s">
        <v>32</v>
      </c>
      <c r="AX298" s="14" t="s">
        <v>84</v>
      </c>
      <c r="AY298" s="259" t="s">
        <v>130</v>
      </c>
    </row>
    <row r="299" s="2" customFormat="1" ht="33" customHeight="1">
      <c r="A299" s="37"/>
      <c r="B299" s="38"/>
      <c r="C299" s="219" t="s">
        <v>434</v>
      </c>
      <c r="D299" s="219" t="s">
        <v>132</v>
      </c>
      <c r="E299" s="220" t="s">
        <v>675</v>
      </c>
      <c r="F299" s="221" t="s">
        <v>676</v>
      </c>
      <c r="G299" s="222" t="s">
        <v>412</v>
      </c>
      <c r="H299" s="223">
        <v>5.7850000000000001</v>
      </c>
      <c r="I299" s="224"/>
      <c r="J299" s="225">
        <f>ROUND(I299*H299,2)</f>
        <v>0</v>
      </c>
      <c r="K299" s="226"/>
      <c r="L299" s="43"/>
      <c r="M299" s="227" t="s">
        <v>1</v>
      </c>
      <c r="N299" s="228" t="s">
        <v>41</v>
      </c>
      <c r="O299" s="90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1" t="s">
        <v>502</v>
      </c>
      <c r="AT299" s="231" t="s">
        <v>132</v>
      </c>
      <c r="AU299" s="231" t="s">
        <v>86</v>
      </c>
      <c r="AY299" s="16" t="s">
        <v>130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6" t="s">
        <v>84</v>
      </c>
      <c r="BK299" s="232">
        <f>ROUND(I299*H299,2)</f>
        <v>0</v>
      </c>
      <c r="BL299" s="16" t="s">
        <v>502</v>
      </c>
      <c r="BM299" s="231" t="s">
        <v>677</v>
      </c>
    </row>
    <row r="300" s="2" customFormat="1">
      <c r="A300" s="37"/>
      <c r="B300" s="38"/>
      <c r="C300" s="39"/>
      <c r="D300" s="233" t="s">
        <v>138</v>
      </c>
      <c r="E300" s="39"/>
      <c r="F300" s="234" t="s">
        <v>676</v>
      </c>
      <c r="G300" s="39"/>
      <c r="H300" s="39"/>
      <c r="I300" s="235"/>
      <c r="J300" s="39"/>
      <c r="K300" s="39"/>
      <c r="L300" s="43"/>
      <c r="M300" s="236"/>
      <c r="N300" s="237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138</v>
      </c>
      <c r="AU300" s="16" t="s">
        <v>86</v>
      </c>
    </row>
    <row r="301" s="2" customFormat="1" ht="55.5" customHeight="1">
      <c r="A301" s="37"/>
      <c r="B301" s="38"/>
      <c r="C301" s="219" t="s">
        <v>442</v>
      </c>
      <c r="D301" s="219" t="s">
        <v>132</v>
      </c>
      <c r="E301" s="220" t="s">
        <v>678</v>
      </c>
      <c r="F301" s="221" t="s">
        <v>679</v>
      </c>
      <c r="G301" s="222" t="s">
        <v>412</v>
      </c>
      <c r="H301" s="223">
        <v>57.850000000000001</v>
      </c>
      <c r="I301" s="224"/>
      <c r="J301" s="225">
        <f>ROUND(I301*H301,2)</f>
        <v>0</v>
      </c>
      <c r="K301" s="226"/>
      <c r="L301" s="43"/>
      <c r="M301" s="227" t="s">
        <v>1</v>
      </c>
      <c r="N301" s="228" t="s">
        <v>41</v>
      </c>
      <c r="O301" s="90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1" t="s">
        <v>502</v>
      </c>
      <c r="AT301" s="231" t="s">
        <v>132</v>
      </c>
      <c r="AU301" s="231" t="s">
        <v>86</v>
      </c>
      <c r="AY301" s="16" t="s">
        <v>130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6" t="s">
        <v>84</v>
      </c>
      <c r="BK301" s="232">
        <f>ROUND(I301*H301,2)</f>
        <v>0</v>
      </c>
      <c r="BL301" s="16" t="s">
        <v>502</v>
      </c>
      <c r="BM301" s="231" t="s">
        <v>680</v>
      </c>
    </row>
    <row r="302" s="2" customFormat="1">
      <c r="A302" s="37"/>
      <c r="B302" s="38"/>
      <c r="C302" s="39"/>
      <c r="D302" s="233" t="s">
        <v>138</v>
      </c>
      <c r="E302" s="39"/>
      <c r="F302" s="234" t="s">
        <v>679</v>
      </c>
      <c r="G302" s="39"/>
      <c r="H302" s="39"/>
      <c r="I302" s="235"/>
      <c r="J302" s="39"/>
      <c r="K302" s="39"/>
      <c r="L302" s="43"/>
      <c r="M302" s="236"/>
      <c r="N302" s="237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138</v>
      </c>
      <c r="AU302" s="16" t="s">
        <v>86</v>
      </c>
    </row>
    <row r="303" s="13" customFormat="1">
      <c r="A303" s="13"/>
      <c r="B303" s="238"/>
      <c r="C303" s="239"/>
      <c r="D303" s="233" t="s">
        <v>140</v>
      </c>
      <c r="E303" s="240" t="s">
        <v>1</v>
      </c>
      <c r="F303" s="241" t="s">
        <v>681</v>
      </c>
      <c r="G303" s="239"/>
      <c r="H303" s="242">
        <v>57.850000000000001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140</v>
      </c>
      <c r="AU303" s="248" t="s">
        <v>86</v>
      </c>
      <c r="AV303" s="13" t="s">
        <v>86</v>
      </c>
      <c r="AW303" s="13" t="s">
        <v>32</v>
      </c>
      <c r="AX303" s="13" t="s">
        <v>76</v>
      </c>
      <c r="AY303" s="248" t="s">
        <v>130</v>
      </c>
    </row>
    <row r="304" s="14" customFormat="1">
      <c r="A304" s="14"/>
      <c r="B304" s="249"/>
      <c r="C304" s="250"/>
      <c r="D304" s="233" t="s">
        <v>140</v>
      </c>
      <c r="E304" s="251" t="s">
        <v>1</v>
      </c>
      <c r="F304" s="252" t="s">
        <v>148</v>
      </c>
      <c r="G304" s="250"/>
      <c r="H304" s="253">
        <v>57.850000000000001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9" t="s">
        <v>140</v>
      </c>
      <c r="AU304" s="259" t="s">
        <v>86</v>
      </c>
      <c r="AV304" s="14" t="s">
        <v>136</v>
      </c>
      <c r="AW304" s="14" t="s">
        <v>32</v>
      </c>
      <c r="AX304" s="14" t="s">
        <v>84</v>
      </c>
      <c r="AY304" s="259" t="s">
        <v>130</v>
      </c>
    </row>
    <row r="305" s="12" customFormat="1" ht="25.92" customHeight="1">
      <c r="A305" s="12"/>
      <c r="B305" s="203"/>
      <c r="C305" s="204"/>
      <c r="D305" s="205" t="s">
        <v>75</v>
      </c>
      <c r="E305" s="206" t="s">
        <v>462</v>
      </c>
      <c r="F305" s="206" t="s">
        <v>463</v>
      </c>
      <c r="G305" s="204"/>
      <c r="H305" s="204"/>
      <c r="I305" s="207"/>
      <c r="J305" s="208">
        <f>BK305</f>
        <v>0</v>
      </c>
      <c r="K305" s="204"/>
      <c r="L305" s="209"/>
      <c r="M305" s="210"/>
      <c r="N305" s="211"/>
      <c r="O305" s="211"/>
      <c r="P305" s="212">
        <f>P306</f>
        <v>0</v>
      </c>
      <c r="Q305" s="211"/>
      <c r="R305" s="212">
        <f>R306</f>
        <v>0</v>
      </c>
      <c r="S305" s="211"/>
      <c r="T305" s="213">
        <f>T306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160</v>
      </c>
      <c r="AT305" s="215" t="s">
        <v>75</v>
      </c>
      <c r="AU305" s="215" t="s">
        <v>76</v>
      </c>
      <c r="AY305" s="214" t="s">
        <v>130</v>
      </c>
      <c r="BK305" s="216">
        <f>BK306</f>
        <v>0</v>
      </c>
    </row>
    <row r="306" s="12" customFormat="1" ht="22.8" customHeight="1">
      <c r="A306" s="12"/>
      <c r="B306" s="203"/>
      <c r="C306" s="204"/>
      <c r="D306" s="205" t="s">
        <v>75</v>
      </c>
      <c r="E306" s="217" t="s">
        <v>682</v>
      </c>
      <c r="F306" s="217" t="s">
        <v>683</v>
      </c>
      <c r="G306" s="204"/>
      <c r="H306" s="204"/>
      <c r="I306" s="207"/>
      <c r="J306" s="218">
        <f>BK306</f>
        <v>0</v>
      </c>
      <c r="K306" s="204"/>
      <c r="L306" s="209"/>
      <c r="M306" s="210"/>
      <c r="N306" s="211"/>
      <c r="O306" s="211"/>
      <c r="P306" s="212">
        <f>SUM(P307:P308)</f>
        <v>0</v>
      </c>
      <c r="Q306" s="211"/>
      <c r="R306" s="212">
        <f>SUM(R307:R308)</f>
        <v>0</v>
      </c>
      <c r="S306" s="211"/>
      <c r="T306" s="213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160</v>
      </c>
      <c r="AT306" s="215" t="s">
        <v>75</v>
      </c>
      <c r="AU306" s="215" t="s">
        <v>84</v>
      </c>
      <c r="AY306" s="214" t="s">
        <v>130</v>
      </c>
      <c r="BK306" s="216">
        <f>SUM(BK307:BK308)</f>
        <v>0</v>
      </c>
    </row>
    <row r="307" s="2" customFormat="1" ht="24.15" customHeight="1">
      <c r="A307" s="37"/>
      <c r="B307" s="38"/>
      <c r="C307" s="219" t="s">
        <v>451</v>
      </c>
      <c r="D307" s="219" t="s">
        <v>132</v>
      </c>
      <c r="E307" s="220" t="s">
        <v>684</v>
      </c>
      <c r="F307" s="221" t="s">
        <v>685</v>
      </c>
      <c r="G307" s="222" t="s">
        <v>686</v>
      </c>
      <c r="H307" s="223">
        <v>1</v>
      </c>
      <c r="I307" s="224"/>
      <c r="J307" s="225">
        <f>ROUND(I307*H307,2)</f>
        <v>0</v>
      </c>
      <c r="K307" s="226"/>
      <c r="L307" s="43"/>
      <c r="M307" s="227" t="s">
        <v>1</v>
      </c>
      <c r="N307" s="228" t="s">
        <v>41</v>
      </c>
      <c r="O307" s="90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1" t="s">
        <v>136</v>
      </c>
      <c r="AT307" s="231" t="s">
        <v>132</v>
      </c>
      <c r="AU307" s="231" t="s">
        <v>86</v>
      </c>
      <c r="AY307" s="16" t="s">
        <v>130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6" t="s">
        <v>84</v>
      </c>
      <c r="BK307" s="232">
        <f>ROUND(I307*H307,2)</f>
        <v>0</v>
      </c>
      <c r="BL307" s="16" t="s">
        <v>136</v>
      </c>
      <c r="BM307" s="231" t="s">
        <v>687</v>
      </c>
    </row>
    <row r="308" s="2" customFormat="1">
      <c r="A308" s="37"/>
      <c r="B308" s="38"/>
      <c r="C308" s="39"/>
      <c r="D308" s="233" t="s">
        <v>138</v>
      </c>
      <c r="E308" s="39"/>
      <c r="F308" s="234" t="s">
        <v>685</v>
      </c>
      <c r="G308" s="39"/>
      <c r="H308" s="39"/>
      <c r="I308" s="235"/>
      <c r="J308" s="39"/>
      <c r="K308" s="39"/>
      <c r="L308" s="43"/>
      <c r="M308" s="271"/>
      <c r="N308" s="272"/>
      <c r="O308" s="273"/>
      <c r="P308" s="273"/>
      <c r="Q308" s="273"/>
      <c r="R308" s="273"/>
      <c r="S308" s="273"/>
      <c r="T308" s="27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138</v>
      </c>
      <c r="AU308" s="16" t="s">
        <v>86</v>
      </c>
    </row>
    <row r="309" s="2" customFormat="1" ht="6.96" customHeight="1">
      <c r="A309" s="37"/>
      <c r="B309" s="65"/>
      <c r="C309" s="66"/>
      <c r="D309" s="66"/>
      <c r="E309" s="66"/>
      <c r="F309" s="66"/>
      <c r="G309" s="66"/>
      <c r="H309" s="66"/>
      <c r="I309" s="66"/>
      <c r="J309" s="66"/>
      <c r="K309" s="66"/>
      <c r="L309" s="43"/>
      <c r="M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</row>
  </sheetData>
  <sheetProtection sheet="1" autoFilter="0" formatColumns="0" formatRows="0" objects="1" scenarios="1" spinCount="100000" saltValue="hsAgMEblKX0+A2OsRcxpjy7R3J7f73yUMkc59lM2UjhIy0TVl0msEL9OSquR7yMFzWBoa0xs1uAcNx08Y036PQ==" hashValue="FxSbavJpWHzC6ngCjdLD8+Xsand6ATE3Q60Bfx/ofF1SO4K6lK/kMNLW/SGSvwvDDckwK4ABDU4owjSI03LxlQ==" algorithmName="SHA-512" password="CC35"/>
  <autoFilter ref="C123:K30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8" t="s">
        <v>688</v>
      </c>
      <c r="H4" s="19"/>
    </row>
    <row r="5" s="1" customFormat="1" ht="12" customHeight="1">
      <c r="B5" s="19"/>
      <c r="C5" s="275" t="s">
        <v>13</v>
      </c>
      <c r="D5" s="147" t="s">
        <v>14</v>
      </c>
      <c r="E5" s="1"/>
      <c r="F5" s="1"/>
      <c r="H5" s="19"/>
    </row>
    <row r="6" s="1" customFormat="1" ht="36.96" customHeight="1">
      <c r="B6" s="19"/>
      <c r="C6" s="276" t="s">
        <v>16</v>
      </c>
      <c r="D6" s="277" t="s">
        <v>17</v>
      </c>
      <c r="E6" s="1"/>
      <c r="F6" s="1"/>
      <c r="H6" s="19"/>
    </row>
    <row r="7" s="1" customFormat="1" ht="16.5" customHeight="1">
      <c r="B7" s="19"/>
      <c r="C7" s="140" t="s">
        <v>22</v>
      </c>
      <c r="D7" s="144" t="str">
        <f>'Rekapitulace stavby'!AN8</f>
        <v>24. 1. 2025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1"/>
      <c r="B9" s="278"/>
      <c r="C9" s="279" t="s">
        <v>57</v>
      </c>
      <c r="D9" s="280" t="s">
        <v>58</v>
      </c>
      <c r="E9" s="280" t="s">
        <v>117</v>
      </c>
      <c r="F9" s="281" t="s">
        <v>689</v>
      </c>
      <c r="G9" s="191"/>
      <c r="H9" s="278"/>
    </row>
    <row r="10" s="2" customFormat="1" ht="26.4" customHeight="1">
      <c r="A10" s="37"/>
      <c r="B10" s="43"/>
      <c r="C10" s="282" t="s">
        <v>81</v>
      </c>
      <c r="D10" s="282" t="s">
        <v>82</v>
      </c>
      <c r="E10" s="37"/>
      <c r="F10" s="37"/>
      <c r="G10" s="37"/>
      <c r="H10" s="43"/>
    </row>
    <row r="11" s="2" customFormat="1" ht="16.8" customHeight="1">
      <c r="A11" s="37"/>
      <c r="B11" s="43"/>
      <c r="C11" s="283" t="s">
        <v>90</v>
      </c>
      <c r="D11" s="284" t="s">
        <v>90</v>
      </c>
      <c r="E11" s="285" t="s">
        <v>1</v>
      </c>
      <c r="F11" s="286">
        <v>22.699999999999999</v>
      </c>
      <c r="G11" s="37"/>
      <c r="H11" s="43"/>
    </row>
    <row r="12" s="2" customFormat="1" ht="16.8" customHeight="1">
      <c r="A12" s="37"/>
      <c r="B12" s="43"/>
      <c r="C12" s="287" t="s">
        <v>90</v>
      </c>
      <c r="D12" s="287" t="s">
        <v>172</v>
      </c>
      <c r="E12" s="16" t="s">
        <v>1</v>
      </c>
      <c r="F12" s="288">
        <v>22.699999999999999</v>
      </c>
      <c r="G12" s="37"/>
      <c r="H12" s="43"/>
    </row>
    <row r="13" s="2" customFormat="1" ht="16.8" customHeight="1">
      <c r="A13" s="37"/>
      <c r="B13" s="43"/>
      <c r="C13" s="289" t="s">
        <v>690</v>
      </c>
      <c r="D13" s="37"/>
      <c r="E13" s="37"/>
      <c r="F13" s="37"/>
      <c r="G13" s="37"/>
      <c r="H13" s="43"/>
    </row>
    <row r="14" s="2" customFormat="1">
      <c r="A14" s="37"/>
      <c r="B14" s="43"/>
      <c r="C14" s="287" t="s">
        <v>167</v>
      </c>
      <c r="D14" s="287" t="s">
        <v>168</v>
      </c>
      <c r="E14" s="16" t="s">
        <v>169</v>
      </c>
      <c r="F14" s="288">
        <v>22.699999999999999</v>
      </c>
      <c r="G14" s="37"/>
      <c r="H14" s="43"/>
    </row>
    <row r="15" s="2" customFormat="1">
      <c r="A15" s="37"/>
      <c r="B15" s="43"/>
      <c r="C15" s="287" t="s">
        <v>174</v>
      </c>
      <c r="D15" s="287" t="s">
        <v>175</v>
      </c>
      <c r="E15" s="16" t="s">
        <v>169</v>
      </c>
      <c r="F15" s="288">
        <v>14.27</v>
      </c>
      <c r="G15" s="37"/>
      <c r="H15" s="43"/>
    </row>
    <row r="16" s="2" customFormat="1">
      <c r="A16" s="37"/>
      <c r="B16" s="43"/>
      <c r="C16" s="287" t="s">
        <v>428</v>
      </c>
      <c r="D16" s="287" t="s">
        <v>429</v>
      </c>
      <c r="E16" s="16" t="s">
        <v>412</v>
      </c>
      <c r="F16" s="288">
        <v>38.963000000000001</v>
      </c>
      <c r="G16" s="37"/>
      <c r="H16" s="43"/>
    </row>
    <row r="17" s="2" customFormat="1" ht="16.8" customHeight="1">
      <c r="A17" s="37"/>
      <c r="B17" s="43"/>
      <c r="C17" s="283" t="s">
        <v>92</v>
      </c>
      <c r="D17" s="284" t="s">
        <v>92</v>
      </c>
      <c r="E17" s="285" t="s">
        <v>1</v>
      </c>
      <c r="F17" s="286">
        <v>8.4299999999999997</v>
      </c>
      <c r="G17" s="37"/>
      <c r="H17" s="43"/>
    </row>
    <row r="18" s="2" customFormat="1" ht="16.8" customHeight="1">
      <c r="A18" s="37"/>
      <c r="B18" s="43"/>
      <c r="C18" s="287" t="s">
        <v>1</v>
      </c>
      <c r="D18" s="287" t="s">
        <v>184</v>
      </c>
      <c r="E18" s="16" t="s">
        <v>1</v>
      </c>
      <c r="F18" s="288">
        <v>5.8799999999999999</v>
      </c>
      <c r="G18" s="37"/>
      <c r="H18" s="43"/>
    </row>
    <row r="19" s="2" customFormat="1" ht="16.8" customHeight="1">
      <c r="A19" s="37"/>
      <c r="B19" s="43"/>
      <c r="C19" s="287" t="s">
        <v>1</v>
      </c>
      <c r="D19" s="287" t="s">
        <v>185</v>
      </c>
      <c r="E19" s="16" t="s">
        <v>1</v>
      </c>
      <c r="F19" s="288">
        <v>2.5499999999999998</v>
      </c>
      <c r="G19" s="37"/>
      <c r="H19" s="43"/>
    </row>
    <row r="20" s="2" customFormat="1" ht="16.8" customHeight="1">
      <c r="A20" s="37"/>
      <c r="B20" s="43"/>
      <c r="C20" s="287" t="s">
        <v>92</v>
      </c>
      <c r="D20" s="287" t="s">
        <v>148</v>
      </c>
      <c r="E20" s="16" t="s">
        <v>1</v>
      </c>
      <c r="F20" s="288">
        <v>8.4299999999999997</v>
      </c>
      <c r="G20" s="37"/>
      <c r="H20" s="43"/>
    </row>
    <row r="21" s="2" customFormat="1" ht="16.8" customHeight="1">
      <c r="A21" s="37"/>
      <c r="B21" s="43"/>
      <c r="C21" s="289" t="s">
        <v>690</v>
      </c>
      <c r="D21" s="37"/>
      <c r="E21" s="37"/>
      <c r="F21" s="37"/>
      <c r="G21" s="37"/>
      <c r="H21" s="43"/>
    </row>
    <row r="22" s="2" customFormat="1" ht="16.8" customHeight="1">
      <c r="A22" s="37"/>
      <c r="B22" s="43"/>
      <c r="C22" s="287" t="s">
        <v>180</v>
      </c>
      <c r="D22" s="287" t="s">
        <v>181</v>
      </c>
      <c r="E22" s="16" t="s">
        <v>169</v>
      </c>
      <c r="F22" s="288">
        <v>8.4299999999999997</v>
      </c>
      <c r="G22" s="37"/>
      <c r="H22" s="43"/>
    </row>
    <row r="23" s="2" customFormat="1">
      <c r="A23" s="37"/>
      <c r="B23" s="43"/>
      <c r="C23" s="287" t="s">
        <v>174</v>
      </c>
      <c r="D23" s="287" t="s">
        <v>175</v>
      </c>
      <c r="E23" s="16" t="s">
        <v>169</v>
      </c>
      <c r="F23" s="288">
        <v>14.27</v>
      </c>
      <c r="G23" s="37"/>
      <c r="H23" s="43"/>
    </row>
    <row r="24" s="2" customFormat="1">
      <c r="A24" s="37"/>
      <c r="B24" s="43"/>
      <c r="C24" s="287" t="s">
        <v>428</v>
      </c>
      <c r="D24" s="287" t="s">
        <v>429</v>
      </c>
      <c r="E24" s="16" t="s">
        <v>412</v>
      </c>
      <c r="F24" s="288">
        <v>38.963000000000001</v>
      </c>
      <c r="G24" s="37"/>
      <c r="H24" s="43"/>
    </row>
    <row r="25" s="2" customFormat="1" ht="7.44" customHeight="1">
      <c r="A25" s="37"/>
      <c r="B25" s="170"/>
      <c r="C25" s="171"/>
      <c r="D25" s="171"/>
      <c r="E25" s="171"/>
      <c r="F25" s="171"/>
      <c r="G25" s="171"/>
      <c r="H25" s="43"/>
    </row>
    <row r="26" s="2" customFormat="1">
      <c r="A26" s="37"/>
      <c r="B26" s="37"/>
      <c r="C26" s="37"/>
      <c r="D26" s="37"/>
      <c r="E26" s="37"/>
      <c r="F26" s="37"/>
      <c r="G26" s="37"/>
      <c r="H26" s="37"/>
    </row>
  </sheetData>
  <sheetProtection sheet="1" formatColumns="0" formatRows="0" objects="1" scenarios="1" spinCount="100000" saltValue="Ux77yzs8gQP5OvB8XveIX7zcqzHtWfPJkXmmR+LbrU5/TDA/O9Do3z1Fu/m1nnVrkEi0HDAVVCibwmZtgzXTtg==" hashValue="iSruFt0Lu/aZO5ldl+2SWLrNLUhsAtdMQzEVeXgBZbFcB4CPPyNmK65EVVJV8dEOXSCpSOGFvmTpLXYrY/cmmw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PC-PETR-NEW\Administrator</dc:creator>
  <cp:lastModifiedBy>PC-PETR-NEW\Administrator</cp:lastModifiedBy>
  <dcterms:created xsi:type="dcterms:W3CDTF">2026-01-13T11:03:07Z</dcterms:created>
  <dcterms:modified xsi:type="dcterms:W3CDTF">2026-01-13T11:03:09Z</dcterms:modified>
</cp:coreProperties>
</file>